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0464" windowHeight="9672" tabRatio="819"/>
  </bookViews>
  <sheets>
    <sheet name="jan14" sheetId="1" r:id="rId1"/>
    <sheet name="feb14" sheetId="2" r:id="rId2"/>
    <sheet name="mar14" sheetId="3" r:id="rId3"/>
    <sheet name="apr14" sheetId="4" r:id="rId4"/>
    <sheet name="may14" sheetId="5" r:id="rId5"/>
    <sheet name="jun14" sheetId="6" r:id="rId6"/>
    <sheet name="jul14" sheetId="7" r:id="rId7"/>
    <sheet name="aug14" sheetId="8" r:id="rId8"/>
    <sheet name="sept14" sheetId="9" r:id="rId9"/>
    <sheet name="oct14" sheetId="10" r:id="rId10"/>
    <sheet name="nov14" sheetId="11" r:id="rId11"/>
    <sheet name="dec14" sheetId="12" r:id="rId12"/>
    <sheet name="Total" sheetId="13" r:id="rId13"/>
    <sheet name="Blad3" sheetId="14" r:id="rId14"/>
  </sheets>
  <calcPr calcId="125725"/>
</workbook>
</file>

<file path=xl/calcChain.xml><?xml version="1.0" encoding="utf-8"?>
<calcChain xmlns="http://schemas.openxmlformats.org/spreadsheetml/2006/main">
  <c r="E3" i="1"/>
  <c r="B8" i="13"/>
  <c r="B6"/>
  <c r="B20" i="9"/>
  <c r="B15" i="8"/>
  <c r="B17" i="7"/>
  <c r="B23" i="6"/>
  <c r="B22" i="5"/>
  <c r="B27" i="4"/>
  <c r="B55" i="3"/>
  <c r="B30" i="2"/>
  <c r="B23" i="1"/>
  <c r="G11" i="11"/>
  <c r="G14" i="3"/>
  <c r="G34" i="2"/>
  <c r="G22"/>
  <c r="B22" i="9"/>
  <c r="B21"/>
  <c r="B17" i="8"/>
  <c r="B19" i="7"/>
  <c r="B18"/>
  <c r="B25" i="6"/>
  <c r="B24"/>
  <c r="B24" i="5"/>
  <c r="B29" i="4"/>
  <c r="B28"/>
  <c r="B57" i="3"/>
  <c r="B56"/>
  <c r="B31" i="2"/>
  <c r="B32"/>
  <c r="B24" i="1"/>
  <c r="B25"/>
  <c r="C12" i="3"/>
  <c r="B7" i="13"/>
  <c r="D10" i="12"/>
  <c r="D14" i="9"/>
  <c r="D12" i="1"/>
  <c r="G25" i="12"/>
  <c r="G27"/>
  <c r="G19"/>
  <c r="C12"/>
  <c r="G29" i="11"/>
  <c r="G24"/>
  <c r="C10"/>
  <c r="G22" i="10"/>
  <c r="E7" i="13" s="1"/>
  <c r="G12" i="10"/>
  <c r="G28"/>
  <c r="C12"/>
  <c r="G10" i="9"/>
  <c r="G24"/>
  <c r="G29"/>
  <c r="C12"/>
  <c r="G13" i="8"/>
  <c r="G18"/>
  <c r="C10"/>
  <c r="G9"/>
  <c r="G18" i="7"/>
  <c r="C11"/>
  <c r="G11"/>
  <c r="G22" i="6"/>
  <c r="C12"/>
  <c r="G16"/>
  <c r="G19" i="5"/>
  <c r="G12"/>
  <c r="C10"/>
  <c r="H23" s="1"/>
  <c r="G21" s="1"/>
  <c r="G25" s="1"/>
  <c r="G27" s="1"/>
  <c r="G17"/>
  <c r="G17" i="4"/>
  <c r="G31"/>
  <c r="G24"/>
  <c r="H31" i="12"/>
  <c r="G29"/>
  <c r="G33"/>
  <c r="G35"/>
  <c r="G31" i="9"/>
  <c r="G20" i="8"/>
  <c r="G20" i="7"/>
  <c r="H24"/>
  <c r="G22" s="1"/>
  <c r="G26" s="1"/>
  <c r="G28" s="1"/>
  <c r="G24" i="6"/>
  <c r="H28"/>
  <c r="G26" s="1"/>
  <c r="G30" s="1"/>
  <c r="G32" s="1"/>
  <c r="C11" i="4"/>
  <c r="G57" i="3"/>
  <c r="G66"/>
  <c r="E5" i="13"/>
  <c r="G41" i="2"/>
  <c r="C11"/>
  <c r="H48" s="1"/>
  <c r="G46" s="1"/>
  <c r="G50" s="1"/>
  <c r="G52" s="1"/>
  <c r="G13" i="1"/>
  <c r="G21"/>
  <c r="G27"/>
  <c r="C13"/>
  <c r="H34" s="1"/>
  <c r="G32" s="1"/>
  <c r="G36" s="1"/>
  <c r="G38" s="1"/>
  <c r="G30"/>
  <c r="G33" i="4"/>
  <c r="H37"/>
  <c r="G35" s="1"/>
  <c r="G39" s="1"/>
  <c r="G41" s="1"/>
  <c r="G44" i="2"/>
  <c r="G69" i="3"/>
  <c r="H73"/>
  <c r="G71" s="1"/>
  <c r="G75" s="1"/>
  <c r="G77" s="1"/>
  <c r="E6" i="13"/>
  <c r="G32" i="11"/>
  <c r="H36"/>
  <c r="G34" s="1"/>
  <c r="G38" s="1"/>
  <c r="G40" s="1"/>
  <c r="H34" i="10" l="1"/>
  <c r="G32" s="1"/>
  <c r="G36" s="1"/>
  <c r="G38" s="1"/>
  <c r="G30"/>
  <c r="B23" i="9"/>
  <c r="B26" s="1"/>
  <c r="B28" s="1"/>
  <c r="H35"/>
  <c r="G33" s="1"/>
  <c r="G37" s="1"/>
  <c r="G39" s="1"/>
  <c r="B18" i="8"/>
  <c r="B21" s="1"/>
  <c r="B23" s="1"/>
  <c r="H24"/>
  <c r="G22" s="1"/>
  <c r="G26" s="1"/>
  <c r="G28" s="1"/>
  <c r="B20" i="7"/>
  <c r="B23" s="1"/>
  <c r="B25" s="1"/>
  <c r="B26" i="6"/>
  <c r="B29" s="1"/>
  <c r="B31" s="1"/>
  <c r="B25" i="5"/>
  <c r="B28" s="1"/>
  <c r="B30" s="1"/>
  <c r="B30" i="4"/>
  <c r="B33" s="1"/>
  <c r="B35" s="1"/>
  <c r="B58" i="3"/>
  <c r="B59" s="1"/>
  <c r="B61" s="1"/>
  <c r="B33" i="2"/>
  <c r="B36" s="1"/>
  <c r="B38" s="1"/>
  <c r="E10" i="13"/>
  <c r="B26" i="1"/>
  <c r="B29" s="1"/>
  <c r="B31" s="1"/>
  <c r="B10" i="13"/>
  <c r="B12" l="1"/>
</calcChain>
</file>

<file path=xl/sharedStrings.xml><?xml version="1.0" encoding="utf-8"?>
<sst xmlns="http://schemas.openxmlformats.org/spreadsheetml/2006/main" count="507" uniqueCount="182">
  <si>
    <t>JANUARY</t>
  </si>
  <si>
    <t>Date</t>
  </si>
  <si>
    <t>Amount</t>
  </si>
  <si>
    <t>Saldo 1.1.2013</t>
  </si>
  <si>
    <t>IN</t>
  </si>
  <si>
    <t>OUT</t>
  </si>
  <si>
    <t>OFFICE COSTS</t>
  </si>
  <si>
    <t>Fee Cannaclopedia</t>
  </si>
  <si>
    <t>Rent</t>
  </si>
  <si>
    <t>Bank costs</t>
  </si>
  <si>
    <t>TOTAAL</t>
  </si>
  <si>
    <t>CAMPAIGN COSTS</t>
  </si>
  <si>
    <t>Petrol</t>
  </si>
  <si>
    <t>TOTAL</t>
  </si>
  <si>
    <t>Interests Bank</t>
  </si>
  <si>
    <t>SALARY COSTS</t>
  </si>
  <si>
    <t>Contribution TUP</t>
  </si>
  <si>
    <t>Salary J.oomen</t>
  </si>
  <si>
    <t>TOTAAL SALDO IN</t>
  </si>
  <si>
    <t>HDP</t>
  </si>
  <si>
    <t>TOTAL UIT</t>
  </si>
  <si>
    <t xml:space="preserve"> (debt from last month)</t>
  </si>
  <si>
    <t>REAL SALDO</t>
  </si>
  <si>
    <t>Talk Talk</t>
  </si>
  <si>
    <t>Donation</t>
  </si>
  <si>
    <t>Reimbursement costs janko</t>
  </si>
  <si>
    <t>Travel FV</t>
  </si>
  <si>
    <t>VOC meeting parking</t>
  </si>
  <si>
    <t>Printing costs</t>
  </si>
  <si>
    <t>Zaventem parking</t>
  </si>
  <si>
    <t>Subsistence costs</t>
  </si>
  <si>
    <t>Office costs</t>
  </si>
  <si>
    <t>SALDO 1.2.2013</t>
  </si>
  <si>
    <t>Paid by  J.Oomen</t>
  </si>
  <si>
    <t>Debt of  J.Oomen</t>
  </si>
  <si>
    <t>FEBRUARY</t>
  </si>
  <si>
    <t>Saldo 1.2.2014</t>
  </si>
  <si>
    <t>SALDO 1.3.2013</t>
  </si>
  <si>
    <t>Contribution volunteers</t>
  </si>
  <si>
    <t>Travel Doug Fine</t>
  </si>
  <si>
    <t>Copies</t>
  </si>
  <si>
    <t>Visacosts</t>
  </si>
  <si>
    <t>Travel Janko Belin</t>
  </si>
  <si>
    <t>Membership Federation LA</t>
  </si>
  <si>
    <t>Travel Enlace dec13</t>
  </si>
  <si>
    <t>Belgacom</t>
  </si>
  <si>
    <t>Translation CR</t>
  </si>
  <si>
    <t>Design banner Vienna</t>
  </si>
  <si>
    <t>Travel Dionisio Nuñez</t>
  </si>
  <si>
    <t>Post</t>
  </si>
  <si>
    <t>Benzine</t>
  </si>
  <si>
    <t>Paid to  J.Oomen</t>
  </si>
  <si>
    <t>Saldo 1.3.2014</t>
  </si>
  <si>
    <t>MARCH</t>
  </si>
  <si>
    <t>Travel Kenzi</t>
  </si>
  <si>
    <t>Stickers Affreux</t>
  </si>
  <si>
    <t>Stickers De Wrikker</t>
  </si>
  <si>
    <t>Reimbursement Travel Fuertenventura</t>
  </si>
  <si>
    <t>Travel Genova</t>
  </si>
  <si>
    <t>Costumes Coffeesniffers</t>
  </si>
  <si>
    <t>Subsistence Vienna</t>
  </si>
  <si>
    <t>Hotel Filmteam</t>
  </si>
  <si>
    <t>SALDO 1.4.2014</t>
  </si>
  <si>
    <t>Parking</t>
  </si>
  <si>
    <t>Appartment</t>
  </si>
  <si>
    <t>Support Farid</t>
  </si>
  <si>
    <t>Support Kid</t>
  </si>
  <si>
    <t>Support Enrico</t>
  </si>
  <si>
    <t>Hotel Janko</t>
  </si>
  <si>
    <t>Press release APA</t>
  </si>
  <si>
    <t>Cannabis clones</t>
  </si>
  <si>
    <t>Subsistence Germany</t>
  </si>
  <si>
    <t>Debt to  J.Oomen</t>
  </si>
  <si>
    <t>APRIL</t>
  </si>
  <si>
    <t>Saldo 1.4.2014</t>
  </si>
  <si>
    <t>HDP may</t>
  </si>
  <si>
    <t>Namebay</t>
  </si>
  <si>
    <t>Copycosts</t>
  </si>
  <si>
    <t>Travel costs A. Llort</t>
  </si>
  <si>
    <t>Design costs banner</t>
  </si>
  <si>
    <t>Travel costs P. Quesada</t>
  </si>
  <si>
    <t>Car costs</t>
  </si>
  <si>
    <t>Contribution Cannabis Magazine</t>
  </si>
  <si>
    <t>Car repair costs</t>
  </si>
  <si>
    <t>Saldo 1.5.2014</t>
  </si>
  <si>
    <t>SALDO 1.6.2014</t>
  </si>
  <si>
    <t>Saldo 1.6.2014</t>
  </si>
  <si>
    <t>SALDO 1.7.2014</t>
  </si>
  <si>
    <t>HDP june</t>
  </si>
  <si>
    <t>HDP holidaymoney</t>
  </si>
  <si>
    <t>Reimbursement travel EHKEEF</t>
  </si>
  <si>
    <t>Reimbursement article Spannabis</t>
  </si>
  <si>
    <t>office costs</t>
  </si>
  <si>
    <t>Post removal</t>
  </si>
  <si>
    <t>JUNE</t>
  </si>
  <si>
    <t>MAY</t>
  </si>
  <si>
    <t>JULY</t>
  </si>
  <si>
    <t>Saldo 1.7.2014</t>
  </si>
  <si>
    <t>HDP july</t>
  </si>
  <si>
    <t>Arista insurance</t>
  </si>
  <si>
    <t>Talk talk</t>
  </si>
  <si>
    <t>SALDO 1.8.2014</t>
  </si>
  <si>
    <t>Paid to J.Oomen</t>
  </si>
  <si>
    <t>AUGUST</t>
  </si>
  <si>
    <t>Saldo 1.8.2014</t>
  </si>
  <si>
    <t>HDP holiday money</t>
  </si>
  <si>
    <t>Travel costs has to hanfparade</t>
  </si>
  <si>
    <t>SALDO 1.9.2014</t>
  </si>
  <si>
    <t>Saldo 1.9.2014</t>
  </si>
  <si>
    <t>SEPTEMBER</t>
  </si>
  <si>
    <t>SALDO 1.10.2014</t>
  </si>
  <si>
    <t>HDP august</t>
  </si>
  <si>
    <t>Travel costs joep to expogrow</t>
  </si>
  <si>
    <t>Train BRX</t>
  </si>
  <si>
    <t>Taxi Irun</t>
  </si>
  <si>
    <t>Subsistence Irun</t>
  </si>
  <si>
    <t>Subsistence Slovenia</t>
  </si>
  <si>
    <t>Travel costs Alberto</t>
  </si>
  <si>
    <t>Travel costs Farid a o</t>
  </si>
  <si>
    <t>Travel costs Franco a o</t>
  </si>
  <si>
    <t>Travel costs Enrico a o</t>
  </si>
  <si>
    <t xml:space="preserve">Travel costs Elina </t>
  </si>
  <si>
    <t>Design flyer</t>
  </si>
  <si>
    <t>Keys</t>
  </si>
  <si>
    <t>Lawyers consult</t>
  </si>
  <si>
    <t>Contribution anonymous</t>
  </si>
  <si>
    <t>Paid by J.Oomen</t>
  </si>
  <si>
    <t>OCTOBER</t>
  </si>
  <si>
    <t>Saldo 1.10.2014</t>
  </si>
  <si>
    <t>Bank</t>
  </si>
  <si>
    <t>Travel costs VOC meeting</t>
  </si>
  <si>
    <t>Flyers</t>
  </si>
  <si>
    <t>Ticket Vienna</t>
  </si>
  <si>
    <t>Reimbursement voluntaries</t>
  </si>
  <si>
    <t>VNGOC membership</t>
  </si>
  <si>
    <t>Subsistence Brx</t>
  </si>
  <si>
    <t>Travel costs Brx</t>
  </si>
  <si>
    <t>Travel costs Vienna</t>
  </si>
  <si>
    <t>Subsistence airport</t>
  </si>
  <si>
    <t>Subsistence antwerpen</t>
  </si>
  <si>
    <t>SALDO 1.11.2014</t>
  </si>
  <si>
    <t>NOVEMBER</t>
  </si>
  <si>
    <t>Saldo 1.11.2014</t>
  </si>
  <si>
    <t>SALDO 1.12.2014</t>
  </si>
  <si>
    <t>Digiweb</t>
  </si>
  <si>
    <t>Design Flyers Tsjechie</t>
  </si>
  <si>
    <t>Subsistence Praag</t>
  </si>
  <si>
    <t>Parking Praag</t>
  </si>
  <si>
    <t>Druk flyers Frankfurt</t>
  </si>
  <si>
    <t>Druk flyers Praag</t>
  </si>
  <si>
    <t>Subsistence Duitsland</t>
  </si>
  <si>
    <t>Bus Breda</t>
  </si>
  <si>
    <t>Parking Amsterdam</t>
  </si>
  <si>
    <t>Druk flyers Duitsland</t>
  </si>
  <si>
    <t>Saldo 1.12.2014</t>
  </si>
  <si>
    <t>SALDO 1.1.2015</t>
  </si>
  <si>
    <t>Contribuition Flemish Community</t>
  </si>
  <si>
    <t>Parking Rotterdam</t>
  </si>
  <si>
    <t>Contribution Frankfurt city</t>
  </si>
  <si>
    <t>Saldo 2013</t>
  </si>
  <si>
    <t>Salary</t>
  </si>
  <si>
    <t>Memberships</t>
  </si>
  <si>
    <t>Overhead</t>
  </si>
  <si>
    <t>Campaign</t>
  </si>
  <si>
    <t>Donations and others</t>
  </si>
  <si>
    <t>TOTAL INCOME</t>
  </si>
  <si>
    <t>TOTAL EXPENSE</t>
  </si>
  <si>
    <t>TOTAL BALANCE  ENCOD 2014</t>
  </si>
  <si>
    <t>Saldo to 2015</t>
  </si>
  <si>
    <t>ENCOD FEES</t>
  </si>
  <si>
    <t>Other</t>
  </si>
  <si>
    <t>SALDO ENCOD</t>
  </si>
  <si>
    <t>SALDO TOTAL</t>
  </si>
  <si>
    <t>Train</t>
  </si>
  <si>
    <t>DECEMBER</t>
  </si>
  <si>
    <t>Fees members</t>
  </si>
  <si>
    <t>Fee members</t>
  </si>
  <si>
    <t>Train Frankfurt</t>
  </si>
  <si>
    <t>Train Brussel</t>
  </si>
  <si>
    <t xml:space="preserve">Payment to Fresh TV </t>
  </si>
  <si>
    <t>Design banners and flyer</t>
  </si>
  <si>
    <t>Print banners and  flyers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</si>
</sst>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7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E4" sqref="E4"/>
    </sheetView>
  </sheetViews>
  <sheetFormatPr defaultRowHeight="14.4"/>
  <cols>
    <col min="1" max="1" width="23.33203125" customWidth="1"/>
    <col min="2" max="2" width="9.6640625" bestFit="1" customWidth="1"/>
    <col min="3" max="3" width="10.77734375" customWidth="1"/>
    <col min="5" max="5" width="16.6640625" customWidth="1"/>
    <col min="7" max="7" width="10.6640625" customWidth="1"/>
    <col min="8" max="8" width="11" customWidth="1"/>
  </cols>
  <sheetData>
    <row r="1" spans="1:9">
      <c r="A1" s="1" t="s">
        <v>0</v>
      </c>
      <c r="B1" s="2" t="s">
        <v>1</v>
      </c>
      <c r="C1" s="2" t="s">
        <v>2</v>
      </c>
    </row>
    <row r="3" spans="1:9">
      <c r="A3" s="2" t="s">
        <v>3</v>
      </c>
      <c r="B3">
        <v>1</v>
      </c>
      <c r="C3" s="3">
        <v>11404.07</v>
      </c>
      <c r="D3">
        <v>424.57</v>
      </c>
      <c r="E3" s="4">
        <f>SUM(C3:D3)</f>
        <v>11828.64</v>
      </c>
    </row>
    <row r="4" spans="1:9">
      <c r="C4" s="4"/>
    </row>
    <row r="5" spans="1:9">
      <c r="A5" s="2" t="s">
        <v>4</v>
      </c>
      <c r="C5" s="4"/>
      <c r="E5" s="2" t="s">
        <v>5</v>
      </c>
      <c r="I5" s="5"/>
    </row>
    <row r="6" spans="1:9">
      <c r="A6" s="2"/>
      <c r="C6" s="4"/>
      <c r="E6" s="2"/>
    </row>
    <row r="7" spans="1:9">
      <c r="A7" s="2"/>
      <c r="C7" s="4"/>
      <c r="E7" s="2" t="s">
        <v>6</v>
      </c>
    </row>
    <row r="8" spans="1:9">
      <c r="A8" s="2" t="s">
        <v>175</v>
      </c>
      <c r="B8">
        <v>10</v>
      </c>
      <c r="C8" s="4">
        <v>2808</v>
      </c>
      <c r="E8" t="s">
        <v>8</v>
      </c>
      <c r="F8">
        <v>8</v>
      </c>
      <c r="G8" s="4">
        <v>150</v>
      </c>
    </row>
    <row r="9" spans="1:9">
      <c r="A9" s="2" t="s">
        <v>16</v>
      </c>
      <c r="C9" s="4">
        <v>4550</v>
      </c>
      <c r="E9" t="s">
        <v>23</v>
      </c>
      <c r="F9">
        <v>3</v>
      </c>
      <c r="G9" s="4">
        <v>54.51</v>
      </c>
    </row>
    <row r="10" spans="1:9">
      <c r="A10" s="2" t="s">
        <v>14</v>
      </c>
      <c r="C10" s="4">
        <v>4.49</v>
      </c>
      <c r="E10" t="s">
        <v>9</v>
      </c>
      <c r="F10">
        <v>18</v>
      </c>
      <c r="G10" s="4">
        <v>8.1</v>
      </c>
      <c r="I10" s="5"/>
    </row>
    <row r="11" spans="1:9">
      <c r="A11" s="2" t="s">
        <v>25</v>
      </c>
      <c r="C11">
        <v>200</v>
      </c>
      <c r="E11" t="s">
        <v>28</v>
      </c>
      <c r="G11" s="4">
        <v>178.08</v>
      </c>
      <c r="I11" s="5"/>
    </row>
    <row r="12" spans="1:9">
      <c r="A12" s="2" t="s">
        <v>24</v>
      </c>
      <c r="C12" s="4">
        <v>50</v>
      </c>
      <c r="D12" s="4">
        <f>SUM(C10:C12)</f>
        <v>254.49</v>
      </c>
      <c r="E12" t="s">
        <v>31</v>
      </c>
      <c r="G12" s="4">
        <v>5.99</v>
      </c>
    </row>
    <row r="13" spans="1:9">
      <c r="A13" s="2" t="s">
        <v>18</v>
      </c>
      <c r="B13" s="2"/>
      <c r="C13" s="3">
        <f>SUM(C3:C12)</f>
        <v>19016.560000000001</v>
      </c>
      <c r="E13" s="2" t="s">
        <v>10</v>
      </c>
      <c r="F13" s="2"/>
      <c r="G13" s="3">
        <f>SUM(G8:G12)</f>
        <v>396.68</v>
      </c>
      <c r="I13" s="5"/>
    </row>
    <row r="14" spans="1:9">
      <c r="A14" s="2"/>
      <c r="C14" s="4"/>
      <c r="D14" s="4"/>
      <c r="G14" s="4"/>
      <c r="I14" s="2"/>
    </row>
    <row r="15" spans="1:9">
      <c r="E15" s="6" t="s">
        <v>11</v>
      </c>
    </row>
    <row r="16" spans="1:9">
      <c r="E16" t="s">
        <v>26</v>
      </c>
      <c r="G16">
        <v>718.3</v>
      </c>
    </row>
    <row r="17" spans="1:9">
      <c r="E17" t="s">
        <v>27</v>
      </c>
      <c r="G17">
        <v>8</v>
      </c>
    </row>
    <row r="18" spans="1:9">
      <c r="E18" t="s">
        <v>29</v>
      </c>
      <c r="G18">
        <v>59</v>
      </c>
    </row>
    <row r="19" spans="1:9">
      <c r="E19" t="s">
        <v>30</v>
      </c>
      <c r="G19">
        <v>11</v>
      </c>
    </row>
    <row r="20" spans="1:9">
      <c r="A20" s="2"/>
      <c r="C20" s="4"/>
      <c r="E20" t="s">
        <v>12</v>
      </c>
      <c r="G20">
        <v>49.12</v>
      </c>
    </row>
    <row r="21" spans="1:9">
      <c r="A21" s="2"/>
      <c r="C21" s="4"/>
      <c r="E21" s="6" t="s">
        <v>13</v>
      </c>
      <c r="F21" s="6"/>
      <c r="G21" s="6">
        <f>SUM(G16:G20)</f>
        <v>845.42</v>
      </c>
    </row>
    <row r="22" spans="1:9">
      <c r="A22" s="2"/>
      <c r="C22" s="4"/>
    </row>
    <row r="23" spans="1:9">
      <c r="A23" s="2" t="s">
        <v>169</v>
      </c>
      <c r="B23" s="4">
        <f>SUM(C8)</f>
        <v>2808</v>
      </c>
      <c r="C23" s="4"/>
      <c r="E23" s="2" t="s">
        <v>15</v>
      </c>
      <c r="F23" s="2"/>
      <c r="G23" s="3"/>
    </row>
    <row r="24" spans="1:9">
      <c r="A24" t="s">
        <v>170</v>
      </c>
      <c r="B24" s="10">
        <f>SUM(C10:C12)</f>
        <v>254.49</v>
      </c>
      <c r="E24" s="5" t="s">
        <v>17</v>
      </c>
      <c r="F24" s="5">
        <v>1</v>
      </c>
      <c r="G24" s="7">
        <v>2550</v>
      </c>
    </row>
    <row r="25" spans="1:9">
      <c r="A25" t="s">
        <v>16</v>
      </c>
      <c r="B25" s="4">
        <f>SUM(C9)</f>
        <v>4550</v>
      </c>
      <c r="E25" s="5" t="s">
        <v>19</v>
      </c>
      <c r="F25" s="5">
        <v>7</v>
      </c>
      <c r="G25" s="7">
        <v>5076.8100000000004</v>
      </c>
    </row>
    <row r="26" spans="1:9">
      <c r="A26" t="s">
        <v>13</v>
      </c>
      <c r="B26" s="10">
        <f>SUM(B23:B25)</f>
        <v>7612.49</v>
      </c>
      <c r="E26" t="s">
        <v>19</v>
      </c>
      <c r="G26">
        <v>53.77</v>
      </c>
    </row>
    <row r="27" spans="1:9">
      <c r="E27" s="2" t="s">
        <v>10</v>
      </c>
      <c r="F27" s="2"/>
      <c r="G27" s="3">
        <f>SUM(G24:G26)</f>
        <v>7680.5800000000008</v>
      </c>
    </row>
    <row r="29" spans="1:9">
      <c r="A29" t="s">
        <v>171</v>
      </c>
      <c r="B29" s="4">
        <f>SUM(B26+C29-G30)</f>
        <v>10518.449999999997</v>
      </c>
      <c r="C29" s="4">
        <v>11828.64</v>
      </c>
      <c r="E29" s="2"/>
      <c r="F29" s="2"/>
      <c r="G29" s="3"/>
    </row>
    <row r="30" spans="1:9">
      <c r="A30" s="5"/>
      <c r="B30" s="4"/>
      <c r="C30" s="4"/>
      <c r="E30" s="2" t="s">
        <v>20</v>
      </c>
      <c r="F30" s="2"/>
      <c r="G30" s="3">
        <f>SUM(G27+G21+G13)</f>
        <v>8922.68</v>
      </c>
    </row>
    <row r="31" spans="1:9">
      <c r="A31" s="2" t="s">
        <v>172</v>
      </c>
      <c r="B31" s="3">
        <f>SUM(B29)</f>
        <v>10518.449999999997</v>
      </c>
      <c r="C31" s="4"/>
      <c r="G31" s="4"/>
      <c r="I31" t="s">
        <v>21</v>
      </c>
    </row>
    <row r="32" spans="1:9">
      <c r="E32" t="s">
        <v>33</v>
      </c>
      <c r="G32" s="4">
        <f>SUM(G34-H34)</f>
        <v>186.98999999999978</v>
      </c>
      <c r="H32">
        <v>424.57</v>
      </c>
    </row>
    <row r="33" spans="1:8">
      <c r="G33" s="4"/>
    </row>
    <row r="34" spans="1:8">
      <c r="C34" s="4"/>
      <c r="E34" s="2" t="s">
        <v>32</v>
      </c>
      <c r="F34" s="2"/>
      <c r="G34" s="3">
        <v>10280.870000000001</v>
      </c>
      <c r="H34" s="4">
        <f>SUM(C13-G30)</f>
        <v>10093.880000000001</v>
      </c>
    </row>
    <row r="35" spans="1:8">
      <c r="A35" s="2"/>
      <c r="B35" s="4"/>
      <c r="C35" s="5"/>
      <c r="G35" s="4"/>
    </row>
    <row r="36" spans="1:8">
      <c r="C36" s="4"/>
      <c r="E36" s="5" t="s">
        <v>34</v>
      </c>
      <c r="G36" s="4">
        <f>SUM(H32-G32)</f>
        <v>237.58000000000021</v>
      </c>
    </row>
    <row r="37" spans="1:8">
      <c r="A37" s="2"/>
      <c r="B37" s="2"/>
      <c r="C37" s="4"/>
    </row>
    <row r="38" spans="1:8">
      <c r="E38" s="2" t="s">
        <v>22</v>
      </c>
      <c r="F38" s="2"/>
      <c r="G38" s="3">
        <f>SUM(G34+G36)</f>
        <v>10518.45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11" workbookViewId="0">
      <selection activeCell="D41" sqref="D41"/>
    </sheetView>
  </sheetViews>
  <sheetFormatPr defaultRowHeight="14.4"/>
  <cols>
    <col min="1" max="1" width="21.44140625" customWidth="1"/>
    <col min="3" max="3" width="11.77734375" customWidth="1"/>
    <col min="5" max="5" width="26" customWidth="1"/>
  </cols>
  <sheetData>
    <row r="1" spans="1:7">
      <c r="A1" s="1" t="s">
        <v>127</v>
      </c>
      <c r="B1" s="2" t="s">
        <v>1</v>
      </c>
      <c r="C1" s="2" t="s">
        <v>2</v>
      </c>
    </row>
    <row r="3" spans="1:7">
      <c r="A3" s="2" t="s">
        <v>128</v>
      </c>
      <c r="B3">
        <v>1</v>
      </c>
      <c r="C3" s="3">
        <v>6272.39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/>
      <c r="C8" s="4"/>
      <c r="E8" t="s">
        <v>129</v>
      </c>
      <c r="F8">
        <v>8</v>
      </c>
      <c r="G8" s="4">
        <v>13.85</v>
      </c>
    </row>
    <row r="9" spans="1:7">
      <c r="A9" s="5" t="s">
        <v>176</v>
      </c>
      <c r="B9">
        <v>26</v>
      </c>
      <c r="C9" s="4">
        <v>724.69</v>
      </c>
      <c r="E9" s="5" t="s">
        <v>134</v>
      </c>
      <c r="G9">
        <v>50</v>
      </c>
    </row>
    <row r="10" spans="1:7">
      <c r="A10" s="5" t="s">
        <v>24</v>
      </c>
      <c r="C10" s="4">
        <v>40</v>
      </c>
      <c r="E10" t="s">
        <v>135</v>
      </c>
      <c r="G10">
        <v>50.4</v>
      </c>
    </row>
    <row r="11" spans="1:7">
      <c r="A11" s="5" t="s">
        <v>16</v>
      </c>
      <c r="C11" s="4">
        <v>1750</v>
      </c>
      <c r="E11" t="s">
        <v>139</v>
      </c>
      <c r="G11">
        <v>17.25</v>
      </c>
    </row>
    <row r="12" spans="1:7">
      <c r="A12" s="2" t="s">
        <v>18</v>
      </c>
      <c r="B12" s="2"/>
      <c r="C12" s="3">
        <f>SUM(C3:C11)</f>
        <v>8787.08</v>
      </c>
      <c r="E12" s="2" t="s">
        <v>10</v>
      </c>
      <c r="F12" s="2"/>
      <c r="G12" s="3">
        <f>SUM(G8:G11)</f>
        <v>131.5</v>
      </c>
    </row>
    <row r="13" spans="1:7">
      <c r="A13" s="5"/>
      <c r="C13" s="4"/>
      <c r="D13" s="4"/>
    </row>
    <row r="14" spans="1:7">
      <c r="A14" s="2"/>
      <c r="B14" s="2"/>
      <c r="C14" s="3"/>
      <c r="E14" s="6" t="s">
        <v>11</v>
      </c>
      <c r="G14" s="4"/>
    </row>
    <row r="15" spans="1:7">
      <c r="A15" s="2"/>
      <c r="B15" s="2"/>
      <c r="C15" s="3"/>
      <c r="E15" t="s">
        <v>130</v>
      </c>
      <c r="G15" s="4">
        <v>35.799999999999997</v>
      </c>
    </row>
    <row r="16" spans="1:7">
      <c r="A16" s="2"/>
      <c r="B16" s="2"/>
      <c r="C16" s="3"/>
      <c r="E16" s="5" t="s">
        <v>131</v>
      </c>
      <c r="G16">
        <v>97.2</v>
      </c>
    </row>
    <row r="17" spans="1:8">
      <c r="A17" s="5"/>
      <c r="C17" s="4"/>
      <c r="D17" s="4"/>
      <c r="E17" t="s">
        <v>132</v>
      </c>
      <c r="G17" s="4">
        <v>188.29</v>
      </c>
    </row>
    <row r="18" spans="1:8">
      <c r="A18" s="5"/>
      <c r="C18" s="4"/>
      <c r="D18" s="4"/>
      <c r="E18" t="s">
        <v>60</v>
      </c>
      <c r="G18">
        <v>55.8</v>
      </c>
    </row>
    <row r="19" spans="1:8">
      <c r="A19" s="5"/>
      <c r="C19" s="4"/>
      <c r="D19" s="4"/>
      <c r="E19" t="s">
        <v>138</v>
      </c>
      <c r="G19">
        <v>17.100000000000001</v>
      </c>
    </row>
    <row r="20" spans="1:8">
      <c r="A20" s="5"/>
      <c r="C20" s="4"/>
      <c r="E20" t="s">
        <v>136</v>
      </c>
      <c r="G20" s="4">
        <v>21.2</v>
      </c>
    </row>
    <row r="21" spans="1:8">
      <c r="A21" s="5"/>
      <c r="C21" s="4"/>
      <c r="E21" t="s">
        <v>137</v>
      </c>
      <c r="G21" s="4">
        <v>30.2</v>
      </c>
    </row>
    <row r="22" spans="1:8">
      <c r="A22" s="5"/>
      <c r="C22" s="4"/>
      <c r="E22" s="6" t="s">
        <v>10</v>
      </c>
      <c r="F22" s="6"/>
      <c r="G22" s="8">
        <f>SUM(G15:G21)</f>
        <v>445.59</v>
      </c>
    </row>
    <row r="24" spans="1:8">
      <c r="E24" s="2" t="s">
        <v>15</v>
      </c>
      <c r="F24" s="2"/>
      <c r="G24" s="3"/>
    </row>
    <row r="25" spans="1:8">
      <c r="A25" s="2"/>
      <c r="B25" s="2"/>
      <c r="C25" s="3"/>
      <c r="E25" s="5" t="s">
        <v>17</v>
      </c>
      <c r="F25" s="5">
        <v>1</v>
      </c>
      <c r="G25">
        <v>1735.72</v>
      </c>
    </row>
    <row r="26" spans="1:8">
      <c r="A26" s="5"/>
      <c r="C26" s="4"/>
      <c r="E26" t="s">
        <v>111</v>
      </c>
      <c r="G26" s="7">
        <v>1742.57</v>
      </c>
    </row>
    <row r="27" spans="1:8">
      <c r="E27" t="s">
        <v>133</v>
      </c>
      <c r="G27" s="7">
        <v>350</v>
      </c>
    </row>
    <row r="28" spans="1:8">
      <c r="A28" s="5"/>
      <c r="C28" s="4"/>
      <c r="E28" s="2" t="s">
        <v>10</v>
      </c>
      <c r="F28" s="2"/>
      <c r="G28" s="3">
        <f>SUM(G25:G27)</f>
        <v>3828.29</v>
      </c>
    </row>
    <row r="30" spans="1:8">
      <c r="E30" s="2" t="s">
        <v>20</v>
      </c>
      <c r="F30" s="2"/>
      <c r="G30" s="3">
        <f>SUM(G28+G22+G12)</f>
        <v>4405.38</v>
      </c>
    </row>
    <row r="31" spans="1:8">
      <c r="G31" s="4"/>
    </row>
    <row r="32" spans="1:8">
      <c r="E32" t="s">
        <v>102</v>
      </c>
      <c r="G32" s="4">
        <f>SUM(H34-G34)</f>
        <v>204.36999999999989</v>
      </c>
      <c r="H32">
        <v>1444.95</v>
      </c>
    </row>
    <row r="33" spans="5:8">
      <c r="G33" s="4"/>
    </row>
    <row r="34" spans="5:8">
      <c r="E34" s="2" t="s">
        <v>140</v>
      </c>
      <c r="F34" s="2"/>
      <c r="G34" s="3">
        <v>4177.33</v>
      </c>
      <c r="H34" s="4">
        <f>SUM(C12-G30)</f>
        <v>4381.7</v>
      </c>
    </row>
    <row r="35" spans="5:8">
      <c r="G35" s="4"/>
    </row>
    <row r="36" spans="5:8">
      <c r="E36" s="5" t="s">
        <v>72</v>
      </c>
      <c r="G36" s="4">
        <f>SUM(H32-G32)</f>
        <v>1240.5800000000002</v>
      </c>
    </row>
    <row r="38" spans="5:8">
      <c r="E38" s="2" t="s">
        <v>22</v>
      </c>
      <c r="F38" s="2"/>
      <c r="G38" s="3">
        <f>SUM(G34-G36)</f>
        <v>2936.75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56" sqref="A56"/>
    </sheetView>
  </sheetViews>
  <sheetFormatPr defaultRowHeight="14.4"/>
  <cols>
    <col min="1" max="1" width="20.21875" customWidth="1"/>
    <col min="3" max="3" width="10.21875" customWidth="1"/>
    <col min="5" max="5" width="25.6640625" customWidth="1"/>
    <col min="7" max="7" width="10.44140625" customWidth="1"/>
    <col min="8" max="8" width="10.88671875" customWidth="1"/>
  </cols>
  <sheetData>
    <row r="1" spans="1:7">
      <c r="A1" s="1" t="s">
        <v>141</v>
      </c>
      <c r="B1" s="2" t="s">
        <v>1</v>
      </c>
      <c r="C1" s="2" t="s">
        <v>2</v>
      </c>
    </row>
    <row r="3" spans="1:7">
      <c r="A3" s="2" t="s">
        <v>142</v>
      </c>
      <c r="B3">
        <v>1</v>
      </c>
      <c r="C3" s="3">
        <v>4177.33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4208</v>
      </c>
      <c r="E8" t="s">
        <v>144</v>
      </c>
      <c r="F8">
        <v>8</v>
      </c>
      <c r="G8" s="4">
        <v>9.9700000000000006</v>
      </c>
    </row>
    <row r="9" spans="1:7">
      <c r="A9" s="5" t="s">
        <v>16</v>
      </c>
      <c r="C9" s="4">
        <v>1750</v>
      </c>
      <c r="E9" t="s">
        <v>50</v>
      </c>
      <c r="G9">
        <v>53.37</v>
      </c>
    </row>
    <row r="10" spans="1:7">
      <c r="A10" s="2" t="s">
        <v>18</v>
      </c>
      <c r="B10" s="2"/>
      <c r="C10" s="3">
        <f>SUM(C3:C9)</f>
        <v>10135.33</v>
      </c>
      <c r="E10" t="s">
        <v>50</v>
      </c>
      <c r="G10">
        <v>44.62</v>
      </c>
    </row>
    <row r="11" spans="1:7">
      <c r="A11" s="5"/>
      <c r="C11" s="4"/>
      <c r="E11" s="2" t="s">
        <v>10</v>
      </c>
      <c r="F11" s="2"/>
      <c r="G11" s="3">
        <f>SUM(G8:G10)</f>
        <v>107.96</v>
      </c>
    </row>
    <row r="12" spans="1:7">
      <c r="A12" s="5"/>
      <c r="C12" s="4"/>
    </row>
    <row r="13" spans="1:7">
      <c r="A13" s="5"/>
      <c r="C13" s="4"/>
      <c r="E13" s="6" t="s">
        <v>11</v>
      </c>
      <c r="G13" s="4"/>
    </row>
    <row r="14" spans="1:7">
      <c r="A14" s="5"/>
      <c r="C14" s="4"/>
      <c r="D14" s="4"/>
      <c r="E14" s="5" t="s">
        <v>145</v>
      </c>
      <c r="G14">
        <v>100</v>
      </c>
    </row>
    <row r="15" spans="1:7">
      <c r="E15" s="5" t="s">
        <v>150</v>
      </c>
      <c r="G15">
        <v>10.51</v>
      </c>
    </row>
    <row r="16" spans="1:7">
      <c r="E16" t="s">
        <v>138</v>
      </c>
      <c r="G16">
        <v>11</v>
      </c>
    </row>
    <row r="17" spans="1:7">
      <c r="A17" s="2"/>
      <c r="B17" s="2"/>
      <c r="C17" s="3"/>
      <c r="E17" t="s">
        <v>148</v>
      </c>
      <c r="G17">
        <v>140</v>
      </c>
    </row>
    <row r="18" spans="1:7">
      <c r="A18" s="2"/>
      <c r="B18" s="2"/>
      <c r="C18" s="3"/>
      <c r="E18" t="s">
        <v>153</v>
      </c>
      <c r="G18">
        <v>81.069999999999993</v>
      </c>
    </row>
    <row r="19" spans="1:7">
      <c r="A19" s="5"/>
      <c r="C19" s="4"/>
      <c r="D19" s="4"/>
      <c r="E19" s="5" t="s">
        <v>149</v>
      </c>
      <c r="G19">
        <v>195</v>
      </c>
    </row>
    <row r="20" spans="1:7">
      <c r="A20" s="5"/>
      <c r="C20" s="4"/>
      <c r="E20" t="s">
        <v>146</v>
      </c>
      <c r="G20">
        <v>100</v>
      </c>
    </row>
    <row r="21" spans="1:7">
      <c r="A21" s="5"/>
      <c r="C21" s="4"/>
      <c r="E21" t="s">
        <v>151</v>
      </c>
      <c r="G21">
        <v>27.2</v>
      </c>
    </row>
    <row r="22" spans="1:7">
      <c r="A22" s="5"/>
      <c r="C22" s="4"/>
      <c r="E22" s="5" t="s">
        <v>152</v>
      </c>
      <c r="G22">
        <v>18.5</v>
      </c>
    </row>
    <row r="23" spans="1:7">
      <c r="A23" s="5"/>
      <c r="C23" s="4"/>
      <c r="E23" t="s">
        <v>147</v>
      </c>
      <c r="G23">
        <v>26</v>
      </c>
    </row>
    <row r="24" spans="1:7">
      <c r="A24" s="5"/>
      <c r="C24" s="4"/>
      <c r="E24" s="6" t="s">
        <v>10</v>
      </c>
      <c r="F24" s="6"/>
      <c r="G24" s="8">
        <f>SUM(G14:G23)</f>
        <v>709.28</v>
      </c>
    </row>
    <row r="25" spans="1:7">
      <c r="A25" s="5"/>
      <c r="C25" s="4"/>
    </row>
    <row r="26" spans="1:7">
      <c r="A26" s="5"/>
      <c r="C26" s="4"/>
      <c r="E26" s="2" t="s">
        <v>15</v>
      </c>
      <c r="F26" s="2"/>
      <c r="G26" s="3"/>
    </row>
    <row r="27" spans="1:7">
      <c r="A27" s="5"/>
      <c r="C27" s="4"/>
      <c r="E27" s="5" t="s">
        <v>17</v>
      </c>
      <c r="F27" s="5">
        <v>1</v>
      </c>
      <c r="G27">
        <v>1750</v>
      </c>
    </row>
    <row r="28" spans="1:7">
      <c r="A28" s="5"/>
      <c r="C28" s="4"/>
      <c r="E28" t="s">
        <v>133</v>
      </c>
      <c r="G28" s="7">
        <v>350</v>
      </c>
    </row>
    <row r="29" spans="1:7">
      <c r="E29" s="2" t="s">
        <v>10</v>
      </c>
      <c r="F29" s="2"/>
      <c r="G29" s="3">
        <f>SUM(G27:G28)</f>
        <v>2100</v>
      </c>
    </row>
    <row r="32" spans="1:7">
      <c r="E32" s="2" t="s">
        <v>20</v>
      </c>
      <c r="F32" s="2"/>
      <c r="G32" s="3">
        <f>SUM(G29+G24+G11)</f>
        <v>2917.24</v>
      </c>
    </row>
    <row r="33" spans="5:8">
      <c r="G33" s="4"/>
    </row>
    <row r="34" spans="5:8">
      <c r="E34" t="s">
        <v>102</v>
      </c>
      <c r="G34" s="4">
        <f>SUM(H36-G36)</f>
        <v>725.98999999999978</v>
      </c>
      <c r="H34">
        <v>1240.58</v>
      </c>
    </row>
    <row r="35" spans="5:8">
      <c r="G35" s="4"/>
    </row>
    <row r="36" spans="5:8">
      <c r="E36" s="2" t="s">
        <v>143</v>
      </c>
      <c r="F36" s="2"/>
      <c r="G36" s="3">
        <v>6492.1</v>
      </c>
      <c r="H36" s="4">
        <f>SUM(C10-G32)</f>
        <v>7218.09</v>
      </c>
    </row>
    <row r="37" spans="5:8">
      <c r="G37" s="4"/>
    </row>
    <row r="38" spans="5:8">
      <c r="E38" s="5" t="s">
        <v>72</v>
      </c>
      <c r="G38" s="4">
        <f>SUM(H34-G34)</f>
        <v>514.59000000000015</v>
      </c>
    </row>
    <row r="40" spans="5:8">
      <c r="E40" s="2" t="s">
        <v>22</v>
      </c>
      <c r="F40" s="2"/>
      <c r="G40" s="3">
        <f>SUM(G36-G38)</f>
        <v>5977.51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selection activeCell="E7" sqref="E7"/>
    </sheetView>
  </sheetViews>
  <sheetFormatPr defaultRowHeight="14.4"/>
  <cols>
    <col min="1" max="1" width="22.33203125" customWidth="1"/>
    <col min="3" max="3" width="10.5546875" customWidth="1"/>
    <col min="5" max="5" width="25.21875" customWidth="1"/>
    <col min="6" max="6" width="9.109375" customWidth="1"/>
    <col min="7" max="7" width="11" customWidth="1"/>
  </cols>
  <sheetData>
    <row r="1" spans="1:7">
      <c r="A1" s="1" t="s">
        <v>174</v>
      </c>
      <c r="B1" s="2" t="s">
        <v>1</v>
      </c>
      <c r="C1" s="2" t="s">
        <v>2</v>
      </c>
    </row>
    <row r="3" spans="1:7">
      <c r="A3" s="2" t="s">
        <v>154</v>
      </c>
      <c r="B3">
        <v>1</v>
      </c>
      <c r="C3" s="3">
        <v>6492.1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8</v>
      </c>
      <c r="E8" t="s">
        <v>144</v>
      </c>
      <c r="F8">
        <v>8</v>
      </c>
      <c r="G8" s="4">
        <v>22.97</v>
      </c>
    </row>
    <row r="9" spans="1:7">
      <c r="A9" s="5" t="s">
        <v>158</v>
      </c>
      <c r="C9" s="4">
        <v>308</v>
      </c>
      <c r="E9" s="5" t="s">
        <v>45</v>
      </c>
      <c r="G9">
        <v>160.94</v>
      </c>
    </row>
    <row r="10" spans="1:7">
      <c r="A10" s="5" t="s">
        <v>156</v>
      </c>
      <c r="C10" s="4">
        <v>1791.25</v>
      </c>
      <c r="D10" s="4">
        <f>SUM(C9:C10)</f>
        <v>2099.25</v>
      </c>
      <c r="E10" t="s">
        <v>178</v>
      </c>
      <c r="G10">
        <v>14.6</v>
      </c>
    </row>
    <row r="11" spans="1:7">
      <c r="A11" s="5" t="s">
        <v>16</v>
      </c>
      <c r="C11" s="4">
        <v>3500</v>
      </c>
      <c r="E11" t="s">
        <v>50</v>
      </c>
      <c r="G11">
        <v>53.71</v>
      </c>
    </row>
    <row r="12" spans="1:7">
      <c r="A12" s="2" t="s">
        <v>18</v>
      </c>
      <c r="B12" s="2"/>
      <c r="C12" s="3">
        <f>SUM(C3:C11)</f>
        <v>12099.35</v>
      </c>
      <c r="E12" t="s">
        <v>50</v>
      </c>
      <c r="G12">
        <v>58.08</v>
      </c>
    </row>
    <row r="13" spans="1:7">
      <c r="E13" t="s">
        <v>50</v>
      </c>
      <c r="G13">
        <v>48</v>
      </c>
    </row>
    <row r="14" spans="1:7">
      <c r="E14" t="s">
        <v>152</v>
      </c>
      <c r="G14">
        <v>15.84</v>
      </c>
    </row>
    <row r="15" spans="1:7">
      <c r="E15" t="s">
        <v>157</v>
      </c>
      <c r="G15">
        <v>2.5</v>
      </c>
    </row>
    <row r="16" spans="1:7">
      <c r="E16" t="s">
        <v>177</v>
      </c>
      <c r="G16">
        <v>213</v>
      </c>
    </row>
    <row r="17" spans="1:8">
      <c r="A17" s="2"/>
      <c r="B17" s="2"/>
      <c r="C17" s="3"/>
      <c r="E17" t="s">
        <v>49</v>
      </c>
      <c r="G17">
        <v>31.2</v>
      </c>
    </row>
    <row r="18" spans="1:8">
      <c r="A18" s="2"/>
      <c r="B18" s="2"/>
      <c r="C18" s="3"/>
      <c r="E18" t="s">
        <v>49</v>
      </c>
      <c r="G18">
        <v>17.7</v>
      </c>
    </row>
    <row r="19" spans="1:8">
      <c r="A19" s="2"/>
      <c r="B19" s="2"/>
      <c r="C19" s="3"/>
      <c r="E19" s="2" t="s">
        <v>10</v>
      </c>
      <c r="F19" s="2"/>
      <c r="G19" s="3">
        <f>SUM(G8:G18)</f>
        <v>638.54000000000008</v>
      </c>
    </row>
    <row r="21" spans="1:8">
      <c r="A21" s="5"/>
      <c r="C21" s="4"/>
      <c r="E21" s="2" t="s">
        <v>15</v>
      </c>
      <c r="F21" s="2"/>
      <c r="G21" s="3"/>
    </row>
    <row r="22" spans="1:8">
      <c r="A22" s="5"/>
      <c r="C22" s="4"/>
      <c r="E22" s="5" t="s">
        <v>17</v>
      </c>
      <c r="F22" s="5">
        <v>1</v>
      </c>
      <c r="G22">
        <v>1727.65</v>
      </c>
    </row>
    <row r="23" spans="1:8">
      <c r="E23" s="5" t="s">
        <v>19</v>
      </c>
      <c r="F23" s="5"/>
      <c r="G23">
        <v>1742.83</v>
      </c>
    </row>
    <row r="24" spans="1:8">
      <c r="E24" t="s">
        <v>133</v>
      </c>
      <c r="G24" s="7">
        <v>465</v>
      </c>
    </row>
    <row r="25" spans="1:8">
      <c r="E25" s="2" t="s">
        <v>10</v>
      </c>
      <c r="F25" s="2"/>
      <c r="G25" s="3">
        <f>SUM(G22:G24)</f>
        <v>3935.48</v>
      </c>
    </row>
    <row r="27" spans="1:8">
      <c r="E27" s="2" t="s">
        <v>20</v>
      </c>
      <c r="F27" s="2"/>
      <c r="G27" s="3">
        <f>SUM(G25+G19)</f>
        <v>4574.0200000000004</v>
      </c>
    </row>
    <row r="28" spans="1:8">
      <c r="G28" s="4"/>
    </row>
    <row r="29" spans="1:8">
      <c r="E29" t="s">
        <v>102</v>
      </c>
      <c r="G29" s="4">
        <f>SUM(H31-G31)</f>
        <v>72.059999999999491</v>
      </c>
      <c r="H29">
        <v>514.59</v>
      </c>
    </row>
    <row r="30" spans="1:8">
      <c r="G30" s="4"/>
    </row>
    <row r="31" spans="1:8">
      <c r="E31" s="2" t="s">
        <v>155</v>
      </c>
      <c r="F31" s="2"/>
      <c r="G31" s="3">
        <v>7453.27</v>
      </c>
      <c r="H31" s="4">
        <f>SUM(C12-G27)</f>
        <v>7525.33</v>
      </c>
    </row>
    <row r="32" spans="1:8">
      <c r="G32" s="4"/>
    </row>
    <row r="33" spans="5:7">
      <c r="E33" s="5" t="s">
        <v>72</v>
      </c>
      <c r="G33" s="4">
        <f>SUM(H29-G29)</f>
        <v>442.53000000000054</v>
      </c>
    </row>
    <row r="35" spans="5:7">
      <c r="E35" s="2" t="s">
        <v>22</v>
      </c>
      <c r="F35" s="2"/>
      <c r="G35" s="3">
        <f>SUM(G31-G33)</f>
        <v>7010.74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G16" sqref="G16:J16"/>
    </sheetView>
  </sheetViews>
  <sheetFormatPr defaultRowHeight="14.4"/>
  <cols>
    <col min="1" max="1" width="18.33203125" customWidth="1"/>
    <col min="2" max="2" width="10.6640625" customWidth="1"/>
    <col min="4" max="4" width="19.109375" customWidth="1"/>
    <col min="5" max="5" width="10.109375" customWidth="1"/>
  </cols>
  <sheetData>
    <row r="1" spans="1:5">
      <c r="A1" s="9" t="s">
        <v>167</v>
      </c>
    </row>
    <row r="3" spans="1:5">
      <c r="A3" s="6" t="s">
        <v>4</v>
      </c>
      <c r="B3" s="6"/>
      <c r="C3" s="6"/>
      <c r="D3" s="6"/>
      <c r="E3" s="6" t="s">
        <v>5</v>
      </c>
    </row>
    <row r="5" spans="1:5">
      <c r="A5" t="s">
        <v>159</v>
      </c>
      <c r="B5" s="10">
        <v>11828.64</v>
      </c>
      <c r="D5" t="s">
        <v>160</v>
      </c>
      <c r="E5">
        <f>SUM('jan14'!G27+'feb14'!G41+'mar14'!G66+'apr14'!G31+'may14'!G17+'jun14'!G22+'jul14'!G18+'aug14'!G18+sept14!G29+'oct14'!G28+'nov14'!G29+'dec14'!G25)</f>
        <v>45721.57</v>
      </c>
    </row>
    <row r="6" spans="1:5">
      <c r="A6" t="s">
        <v>161</v>
      </c>
      <c r="B6">
        <f>SUM('jan14'!C8+'feb14'!C8+'mar14'!C8+'apr14'!C8+'may14'!C8+'jun14'!C8+'jul14'!C8+'aug14'!C8+sept14!C8+'oct14'!C9+'nov14'!C8+'dec14'!C8)</f>
        <v>36074.82</v>
      </c>
      <c r="D6" t="s">
        <v>162</v>
      </c>
      <c r="E6">
        <f>SUM('jan14'!G13+'feb14'!G22+'mar14'!G14+'apr14'!G17+'may14'!G12+'jun14'!G16+'jul14'!G11+'aug14'!G9+sept14!G10+'oct14'!G12+'nov14'!G11+'dec14'!G19)</f>
        <v>5567.75</v>
      </c>
    </row>
    <row r="7" spans="1:5">
      <c r="A7" t="s">
        <v>16</v>
      </c>
      <c r="B7">
        <f>SUM('jan14'!C9+'feb14'!C9+'mar14'!C9+'apr14'!C9+'may14'!C9+'jun14'!C11+'jul14'!C10+'aug14'!C9+sept14!C11+'oct14'!C11+'nov14'!C9+'dec14'!C11)</f>
        <v>26300</v>
      </c>
      <c r="D7" t="s">
        <v>163</v>
      </c>
      <c r="E7">
        <f>SUM('jan14'!G21+'feb14'!G34+'mar14'!G57+'apr14'!G24+'aug14'!G13+sept14!G24+'oct14'!G22+'nov14'!G24)</f>
        <v>21470.5</v>
      </c>
    </row>
    <row r="8" spans="1:5">
      <c r="A8" t="s">
        <v>164</v>
      </c>
      <c r="B8" s="10">
        <f>SUM('jan14'!D12+'feb14'!C10+'mar14'!C10+'mar14'!C11+'apr14'!C10+'jun14'!C9+'jun14'!C10+'jul14'!C9+sept14!C9+sept14!C10+'oct14'!C10+'dec14'!C9+'dec14'!C10)</f>
        <v>5567.1</v>
      </c>
    </row>
    <row r="10" spans="1:5">
      <c r="A10" s="6" t="s">
        <v>165</v>
      </c>
      <c r="B10" s="11">
        <f>SUM(B5:B9)</f>
        <v>79770.559999999998</v>
      </c>
      <c r="C10" s="6"/>
      <c r="D10" s="6" t="s">
        <v>166</v>
      </c>
      <c r="E10" s="11">
        <f>SUM(E5:E9)</f>
        <v>72759.820000000007</v>
      </c>
    </row>
    <row r="11" spans="1:5">
      <c r="A11" s="6"/>
      <c r="B11" s="6"/>
      <c r="C11" s="6"/>
      <c r="D11" s="6"/>
      <c r="E11" s="6"/>
    </row>
    <row r="12" spans="1:5">
      <c r="A12" s="6" t="s">
        <v>168</v>
      </c>
      <c r="B12" s="11">
        <f>SUM(B10-E10)</f>
        <v>7010.7399999999907</v>
      </c>
      <c r="C12" s="6"/>
      <c r="D12" s="6"/>
      <c r="E12" s="6"/>
    </row>
    <row r="13" spans="1:5">
      <c r="A13" s="6"/>
    </row>
    <row r="14" spans="1:5">
      <c r="B14" s="10"/>
    </row>
    <row r="15" spans="1:5">
      <c r="B15" s="1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topLeftCell="G1"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opLeftCell="A24" workbookViewId="0">
      <selection activeCell="C10" sqref="C10"/>
    </sheetView>
  </sheetViews>
  <sheetFormatPr defaultRowHeight="14.4"/>
  <cols>
    <col min="1" max="1" width="22.44140625" customWidth="1"/>
    <col min="2" max="2" width="13" customWidth="1"/>
    <col min="3" max="3" width="14" customWidth="1"/>
    <col min="5" max="5" width="20.33203125" customWidth="1"/>
    <col min="7" max="7" width="11.109375" customWidth="1"/>
    <col min="8" max="8" width="11.77734375" customWidth="1"/>
  </cols>
  <sheetData>
    <row r="1" spans="1:9">
      <c r="A1" s="1" t="s">
        <v>35</v>
      </c>
      <c r="B1" s="2" t="s">
        <v>1</v>
      </c>
      <c r="C1" s="2" t="s">
        <v>2</v>
      </c>
    </row>
    <row r="3" spans="1:9">
      <c r="A3" s="2" t="s">
        <v>36</v>
      </c>
      <c r="B3">
        <v>1</v>
      </c>
      <c r="C3" s="3">
        <v>10280.870000000001</v>
      </c>
    </row>
    <row r="4" spans="1:9">
      <c r="C4" s="4"/>
    </row>
    <row r="5" spans="1:9">
      <c r="A5" s="2" t="s">
        <v>4</v>
      </c>
      <c r="C5" s="4"/>
      <c r="E5" s="2" t="s">
        <v>5</v>
      </c>
      <c r="I5" s="5"/>
    </row>
    <row r="6" spans="1:9">
      <c r="A6" s="2"/>
      <c r="C6" s="4"/>
      <c r="E6" s="2"/>
    </row>
    <row r="7" spans="1:9">
      <c r="A7" s="2"/>
      <c r="C7" s="4"/>
      <c r="E7" s="2" t="s">
        <v>6</v>
      </c>
    </row>
    <row r="8" spans="1:9">
      <c r="A8" s="2" t="s">
        <v>175</v>
      </c>
      <c r="B8">
        <v>10</v>
      </c>
      <c r="C8" s="4">
        <v>6758</v>
      </c>
      <c r="E8" t="s">
        <v>8</v>
      </c>
      <c r="F8">
        <v>8</v>
      </c>
      <c r="G8" s="4">
        <v>150</v>
      </c>
    </row>
    <row r="9" spans="1:9">
      <c r="A9" s="2" t="s">
        <v>16</v>
      </c>
      <c r="C9" s="4">
        <v>1650</v>
      </c>
      <c r="E9" t="s">
        <v>45</v>
      </c>
      <c r="F9">
        <v>3</v>
      </c>
      <c r="G9" s="4">
        <v>283.52999999999997</v>
      </c>
    </row>
    <row r="10" spans="1:9">
      <c r="A10" s="2" t="s">
        <v>24</v>
      </c>
      <c r="C10" s="4">
        <v>885.56</v>
      </c>
      <c r="E10" t="s">
        <v>41</v>
      </c>
      <c r="F10">
        <v>18</v>
      </c>
      <c r="G10" s="4">
        <v>11</v>
      </c>
      <c r="I10" s="5"/>
    </row>
    <row r="11" spans="1:9">
      <c r="A11" s="2" t="s">
        <v>18</v>
      </c>
      <c r="B11" s="2"/>
      <c r="C11" s="3">
        <f>SUM(C3:C10)</f>
        <v>19574.430000000004</v>
      </c>
      <c r="E11" t="s">
        <v>31</v>
      </c>
      <c r="G11" s="4">
        <v>24.57</v>
      </c>
      <c r="I11" s="5"/>
    </row>
    <row r="12" spans="1:9">
      <c r="A12" s="2"/>
      <c r="C12" s="4"/>
      <c r="E12" t="s">
        <v>31</v>
      </c>
      <c r="G12" s="4">
        <v>46.67</v>
      </c>
    </row>
    <row r="13" spans="1:9">
      <c r="A13" s="2"/>
      <c r="C13" s="4"/>
      <c r="D13" s="4"/>
      <c r="E13" t="s">
        <v>31</v>
      </c>
      <c r="G13">
        <v>54.64</v>
      </c>
    </row>
    <row r="14" spans="1:9">
      <c r="A14" s="2"/>
      <c r="C14" s="4"/>
      <c r="E14" t="s">
        <v>40</v>
      </c>
      <c r="G14">
        <v>77</v>
      </c>
    </row>
    <row r="15" spans="1:9">
      <c r="A15" s="2"/>
      <c r="C15" s="4"/>
      <c r="E15" t="s">
        <v>43</v>
      </c>
      <c r="G15" s="4">
        <v>50</v>
      </c>
    </row>
    <row r="16" spans="1:9">
      <c r="A16" s="2"/>
      <c r="C16" s="4"/>
      <c r="E16" t="s">
        <v>46</v>
      </c>
      <c r="G16" s="4">
        <v>80</v>
      </c>
    </row>
    <row r="17" spans="1:7">
      <c r="A17" s="2"/>
      <c r="C17" s="4"/>
      <c r="E17" t="s">
        <v>49</v>
      </c>
      <c r="G17" s="4">
        <v>32</v>
      </c>
    </row>
    <row r="18" spans="1:7">
      <c r="A18" s="2"/>
      <c r="C18" s="4"/>
      <c r="E18" t="s">
        <v>49</v>
      </c>
      <c r="G18" s="4">
        <v>7</v>
      </c>
    </row>
    <row r="19" spans="1:7">
      <c r="A19" s="2"/>
      <c r="C19" s="4"/>
      <c r="E19" t="s">
        <v>49</v>
      </c>
      <c r="G19" s="4">
        <v>162.15</v>
      </c>
    </row>
    <row r="20" spans="1:7">
      <c r="A20" s="2"/>
      <c r="C20" s="4"/>
      <c r="E20" t="s">
        <v>49</v>
      </c>
      <c r="G20" s="4">
        <v>44.95</v>
      </c>
    </row>
    <row r="21" spans="1:7">
      <c r="A21" s="2"/>
      <c r="C21" s="4"/>
      <c r="D21" s="4"/>
      <c r="E21" t="s">
        <v>49</v>
      </c>
      <c r="G21" s="4">
        <v>21.4</v>
      </c>
    </row>
    <row r="22" spans="1:7">
      <c r="E22" s="2" t="s">
        <v>10</v>
      </c>
      <c r="F22" s="2"/>
      <c r="G22" s="3">
        <f>SUM(G8:G21)</f>
        <v>1044.9100000000001</v>
      </c>
    </row>
    <row r="25" spans="1:7">
      <c r="A25" s="2"/>
      <c r="C25" s="4"/>
    </row>
    <row r="26" spans="1:7">
      <c r="E26" s="6" t="s">
        <v>11</v>
      </c>
    </row>
    <row r="27" spans="1:7">
      <c r="E27" t="s">
        <v>12</v>
      </c>
      <c r="G27" s="4">
        <v>10.02</v>
      </c>
    </row>
    <row r="28" spans="1:7">
      <c r="E28" t="s">
        <v>173</v>
      </c>
      <c r="G28" s="4">
        <v>11.2</v>
      </c>
    </row>
    <row r="29" spans="1:7">
      <c r="E29" t="s">
        <v>39</v>
      </c>
      <c r="G29">
        <v>1051.6199999999999</v>
      </c>
    </row>
    <row r="30" spans="1:7">
      <c r="A30" s="2" t="s">
        <v>169</v>
      </c>
      <c r="B30" s="4">
        <f>SUM(C8)</f>
        <v>6758</v>
      </c>
      <c r="C30" s="4"/>
      <c r="E30" t="s">
        <v>42</v>
      </c>
      <c r="G30">
        <v>215</v>
      </c>
    </row>
    <row r="31" spans="1:7">
      <c r="A31" t="s">
        <v>170</v>
      </c>
      <c r="B31" s="10">
        <f>SUM(C10)</f>
        <v>885.56</v>
      </c>
      <c r="E31" t="s">
        <v>44</v>
      </c>
      <c r="G31">
        <v>165.1</v>
      </c>
    </row>
    <row r="32" spans="1:7">
      <c r="A32" t="s">
        <v>16</v>
      </c>
      <c r="B32" s="4">
        <f>SUM(C9)</f>
        <v>1650</v>
      </c>
      <c r="E32" t="s">
        <v>47</v>
      </c>
      <c r="G32">
        <v>100</v>
      </c>
    </row>
    <row r="33" spans="1:9">
      <c r="A33" t="s">
        <v>13</v>
      </c>
      <c r="B33" s="10">
        <f>SUM(B30:B32)</f>
        <v>9293.56</v>
      </c>
      <c r="E33" t="s">
        <v>48</v>
      </c>
      <c r="G33">
        <v>1490.68</v>
      </c>
    </row>
    <row r="34" spans="1:9">
      <c r="E34" s="6" t="s">
        <v>13</v>
      </c>
      <c r="F34" s="6"/>
      <c r="G34" s="8">
        <f>SUM(G27:G33)</f>
        <v>3043.62</v>
      </c>
    </row>
    <row r="36" spans="1:9">
      <c r="A36" t="s">
        <v>171</v>
      </c>
      <c r="B36" s="4">
        <f>SUM(B33+C36-G44)</f>
        <v>13357.440000000002</v>
      </c>
      <c r="C36" s="4">
        <v>10518.45</v>
      </c>
      <c r="E36" s="2" t="s">
        <v>15</v>
      </c>
      <c r="F36" s="2"/>
      <c r="G36" s="3"/>
    </row>
    <row r="37" spans="1:9">
      <c r="A37" s="5"/>
      <c r="B37" s="4"/>
      <c r="C37" s="4"/>
      <c r="E37" s="5" t="s">
        <v>17</v>
      </c>
      <c r="F37" s="5">
        <v>1</v>
      </c>
      <c r="G37" s="7">
        <v>1735.72</v>
      </c>
    </row>
    <row r="38" spans="1:9">
      <c r="A38" s="2" t="s">
        <v>172</v>
      </c>
      <c r="B38" s="3">
        <f>SUM(B36)</f>
        <v>13357.440000000002</v>
      </c>
      <c r="C38" s="4"/>
      <c r="E38" s="5" t="s">
        <v>38</v>
      </c>
      <c r="F38" s="5">
        <v>7</v>
      </c>
      <c r="G38" s="7">
        <v>180</v>
      </c>
    </row>
    <row r="39" spans="1:9">
      <c r="C39" s="4"/>
      <c r="E39" s="5" t="s">
        <v>38</v>
      </c>
      <c r="F39" s="5"/>
      <c r="G39" s="7">
        <v>120</v>
      </c>
    </row>
    <row r="40" spans="1:9">
      <c r="A40" s="2"/>
      <c r="B40" s="4"/>
      <c r="C40" s="5"/>
      <c r="E40" t="s">
        <v>19</v>
      </c>
      <c r="G40">
        <v>330.32</v>
      </c>
    </row>
    <row r="41" spans="1:9">
      <c r="C41" s="4"/>
      <c r="E41" s="2" t="s">
        <v>10</v>
      </c>
      <c r="F41" s="2"/>
      <c r="G41" s="3">
        <f>SUM(G37:G40)</f>
        <v>2366.04</v>
      </c>
    </row>
    <row r="42" spans="1:9">
      <c r="A42" s="2"/>
      <c r="B42" s="2"/>
      <c r="C42" s="4"/>
    </row>
    <row r="43" spans="1:9">
      <c r="E43" s="2"/>
      <c r="F43" s="2"/>
      <c r="G43" s="3"/>
    </row>
    <row r="44" spans="1:9">
      <c r="E44" s="2" t="s">
        <v>20</v>
      </c>
      <c r="F44" s="2"/>
      <c r="G44" s="3">
        <f>SUM(G41+G34+G22)</f>
        <v>6454.57</v>
      </c>
    </row>
    <row r="45" spans="1:9">
      <c r="G45" s="4"/>
      <c r="I45" t="s">
        <v>21</v>
      </c>
    </row>
    <row r="46" spans="1:9">
      <c r="E46" t="s">
        <v>51</v>
      </c>
      <c r="G46" s="4">
        <f>SUM(H48-G48)</f>
        <v>112.40000000000509</v>
      </c>
      <c r="H46">
        <v>237.58</v>
      </c>
    </row>
    <row r="47" spans="1:9">
      <c r="G47" s="4"/>
    </row>
    <row r="48" spans="1:9">
      <c r="E48" s="2" t="s">
        <v>37</v>
      </c>
      <c r="F48" s="2"/>
      <c r="G48" s="3">
        <v>13007.46</v>
      </c>
      <c r="H48" s="4">
        <f>SUM(C11-G44)</f>
        <v>13119.860000000004</v>
      </c>
    </row>
    <row r="49" spans="5:7">
      <c r="G49" s="4"/>
    </row>
    <row r="50" spans="5:7">
      <c r="E50" s="5" t="s">
        <v>34</v>
      </c>
      <c r="G50" s="4">
        <f>SUM(H46+G46)</f>
        <v>349.98000000000513</v>
      </c>
    </row>
    <row r="52" spans="5:7">
      <c r="E52" s="2" t="s">
        <v>22</v>
      </c>
      <c r="F52" s="2"/>
      <c r="G52" s="3">
        <f>SUM(G48+G50)</f>
        <v>13357.440000000004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opLeftCell="A50" workbookViewId="0">
      <selection activeCell="E80" sqref="E80"/>
    </sheetView>
  </sheetViews>
  <sheetFormatPr defaultRowHeight="14.4"/>
  <cols>
    <col min="1" max="1" width="26.5546875" customWidth="1"/>
    <col min="2" max="2" width="9.6640625" customWidth="1"/>
    <col min="3" max="3" width="11.33203125" customWidth="1"/>
    <col min="5" max="5" width="23" customWidth="1"/>
    <col min="7" max="7" width="11.6640625" customWidth="1"/>
    <col min="8" max="8" width="11.21875" customWidth="1"/>
  </cols>
  <sheetData>
    <row r="1" spans="1:9">
      <c r="A1" s="1" t="s">
        <v>53</v>
      </c>
      <c r="B1" s="2" t="s">
        <v>1</v>
      </c>
      <c r="C1" s="2" t="s">
        <v>2</v>
      </c>
    </row>
    <row r="3" spans="1:9">
      <c r="A3" s="2" t="s">
        <v>52</v>
      </c>
      <c r="B3">
        <v>1</v>
      </c>
      <c r="C3" s="3">
        <v>13007.46</v>
      </c>
    </row>
    <row r="4" spans="1:9">
      <c r="C4" s="4"/>
    </row>
    <row r="5" spans="1:9">
      <c r="A5" s="2" t="s">
        <v>4</v>
      </c>
      <c r="C5" s="4"/>
      <c r="E5" s="2" t="s">
        <v>5</v>
      </c>
      <c r="I5" s="5"/>
    </row>
    <row r="6" spans="1:9">
      <c r="A6" s="2"/>
      <c r="C6" s="4"/>
      <c r="E6" s="2"/>
    </row>
    <row r="7" spans="1:9">
      <c r="A7" s="2"/>
      <c r="C7" s="4"/>
      <c r="E7" s="2" t="s">
        <v>6</v>
      </c>
    </row>
    <row r="8" spans="1:9">
      <c r="A8" s="2" t="s">
        <v>7</v>
      </c>
      <c r="B8">
        <v>10</v>
      </c>
      <c r="C8" s="4">
        <v>6150.13</v>
      </c>
      <c r="E8" t="s">
        <v>8</v>
      </c>
      <c r="F8">
        <v>8</v>
      </c>
      <c r="G8" s="4">
        <v>150</v>
      </c>
    </row>
    <row r="9" spans="1:9">
      <c r="A9" s="2" t="s">
        <v>16</v>
      </c>
      <c r="C9" s="4">
        <v>1650</v>
      </c>
      <c r="E9" t="s">
        <v>55</v>
      </c>
      <c r="F9">
        <v>3</v>
      </c>
      <c r="G9" s="4">
        <v>377.06</v>
      </c>
    </row>
    <row r="10" spans="1:9">
      <c r="A10" s="2" t="s">
        <v>24</v>
      </c>
      <c r="C10" s="4">
        <v>67.5</v>
      </c>
      <c r="E10" t="s">
        <v>41</v>
      </c>
      <c r="F10">
        <v>18</v>
      </c>
      <c r="G10" s="4">
        <v>152</v>
      </c>
      <c r="I10" s="5"/>
    </row>
    <row r="11" spans="1:9">
      <c r="A11" s="2" t="s">
        <v>57</v>
      </c>
      <c r="B11" s="4"/>
      <c r="C11" s="4">
        <v>706.3</v>
      </c>
      <c r="E11" t="s">
        <v>12</v>
      </c>
      <c r="G11" s="4">
        <v>49.52</v>
      </c>
      <c r="I11" s="5"/>
    </row>
    <row r="12" spans="1:9">
      <c r="A12" s="2" t="s">
        <v>18</v>
      </c>
      <c r="B12" s="2"/>
      <c r="C12" s="3">
        <f>SUM(C3:C11)</f>
        <v>21581.39</v>
      </c>
      <c r="E12" t="s">
        <v>49</v>
      </c>
      <c r="G12" s="4">
        <v>53.2</v>
      </c>
    </row>
    <row r="13" spans="1:9">
      <c r="A13" s="2"/>
      <c r="C13" s="4"/>
      <c r="D13" s="4"/>
      <c r="E13" t="s">
        <v>49</v>
      </c>
      <c r="G13" s="4">
        <v>11.7</v>
      </c>
    </row>
    <row r="14" spans="1:9">
      <c r="A14" s="2"/>
      <c r="C14" s="4"/>
      <c r="E14" s="2" t="s">
        <v>10</v>
      </c>
      <c r="F14" s="2"/>
      <c r="G14" s="3">
        <f>SUM(G8:G13)</f>
        <v>793.48</v>
      </c>
    </row>
    <row r="15" spans="1:9">
      <c r="A15" s="2"/>
      <c r="C15" s="4"/>
    </row>
    <row r="16" spans="1:9">
      <c r="A16" s="2"/>
      <c r="C16" s="4"/>
    </row>
    <row r="17" spans="1:7">
      <c r="A17" s="2"/>
      <c r="C17" s="4"/>
      <c r="E17" s="6" t="s">
        <v>11</v>
      </c>
    </row>
    <row r="18" spans="1:7">
      <c r="A18" s="2"/>
      <c r="C18" s="4"/>
      <c r="E18" t="s">
        <v>58</v>
      </c>
      <c r="G18">
        <v>23.4</v>
      </c>
    </row>
    <row r="19" spans="1:7">
      <c r="A19" s="2"/>
      <c r="C19" s="4"/>
      <c r="E19" s="5" t="s">
        <v>59</v>
      </c>
      <c r="F19" s="2"/>
      <c r="G19" s="7">
        <v>260</v>
      </c>
    </row>
    <row r="20" spans="1:7">
      <c r="A20" s="2"/>
      <c r="C20" s="4"/>
      <c r="E20" t="s">
        <v>42</v>
      </c>
      <c r="G20">
        <v>268</v>
      </c>
    </row>
    <row r="21" spans="1:7">
      <c r="A21" s="2"/>
      <c r="C21" s="4"/>
      <c r="E21" t="s">
        <v>54</v>
      </c>
      <c r="G21">
        <v>250</v>
      </c>
    </row>
    <row r="22" spans="1:7">
      <c r="A22" s="2"/>
      <c r="C22" s="4"/>
      <c r="E22" t="s">
        <v>180</v>
      </c>
      <c r="G22">
        <v>300</v>
      </c>
    </row>
    <row r="23" spans="1:7">
      <c r="A23" s="2"/>
      <c r="C23" s="4"/>
      <c r="E23" t="s">
        <v>181</v>
      </c>
      <c r="G23">
        <v>235</v>
      </c>
    </row>
    <row r="24" spans="1:7">
      <c r="A24" s="2"/>
      <c r="C24" s="4"/>
      <c r="E24" t="s">
        <v>60</v>
      </c>
      <c r="G24">
        <v>7.7</v>
      </c>
    </row>
    <row r="25" spans="1:7">
      <c r="A25" s="2"/>
      <c r="C25" s="4"/>
      <c r="E25" t="s">
        <v>60</v>
      </c>
      <c r="G25">
        <v>43.2</v>
      </c>
    </row>
    <row r="26" spans="1:7">
      <c r="A26" s="2"/>
      <c r="C26" s="4"/>
      <c r="E26" t="s">
        <v>60</v>
      </c>
      <c r="G26">
        <v>168.4</v>
      </c>
    </row>
    <row r="27" spans="1:7">
      <c r="A27" s="2"/>
      <c r="C27" s="4"/>
      <c r="E27" t="s">
        <v>60</v>
      </c>
      <c r="G27">
        <v>22.1</v>
      </c>
    </row>
    <row r="28" spans="1:7">
      <c r="A28" s="2"/>
      <c r="C28" s="4"/>
      <c r="E28" t="s">
        <v>60</v>
      </c>
      <c r="G28">
        <v>3.5</v>
      </c>
    </row>
    <row r="29" spans="1:7">
      <c r="A29" s="2"/>
      <c r="C29" s="4"/>
      <c r="E29" t="s">
        <v>60</v>
      </c>
      <c r="G29">
        <v>43.2</v>
      </c>
    </row>
    <row r="30" spans="1:7">
      <c r="A30" s="2"/>
      <c r="C30" s="4"/>
      <c r="E30" t="s">
        <v>60</v>
      </c>
      <c r="G30">
        <v>105.8</v>
      </c>
    </row>
    <row r="31" spans="1:7">
      <c r="A31" s="2"/>
      <c r="C31" s="4"/>
      <c r="E31" t="s">
        <v>60</v>
      </c>
      <c r="G31">
        <v>17.600000000000001</v>
      </c>
    </row>
    <row r="32" spans="1:7">
      <c r="A32" s="2"/>
      <c r="C32" s="4"/>
      <c r="E32" t="s">
        <v>60</v>
      </c>
      <c r="G32">
        <v>27.1</v>
      </c>
    </row>
    <row r="33" spans="1:7">
      <c r="A33" s="2"/>
      <c r="C33" s="4"/>
      <c r="E33" t="s">
        <v>60</v>
      </c>
      <c r="G33">
        <v>25.9</v>
      </c>
    </row>
    <row r="34" spans="1:7">
      <c r="A34" s="2"/>
      <c r="C34" s="4"/>
      <c r="E34" t="s">
        <v>60</v>
      </c>
      <c r="G34">
        <v>55.2</v>
      </c>
    </row>
    <row r="35" spans="1:7">
      <c r="A35" s="2"/>
      <c r="C35" s="4"/>
      <c r="E35" t="s">
        <v>60</v>
      </c>
      <c r="G35">
        <v>158.4</v>
      </c>
    </row>
    <row r="36" spans="1:7">
      <c r="A36" s="2"/>
      <c r="B36" s="4"/>
      <c r="C36" s="4"/>
      <c r="E36" t="s">
        <v>60</v>
      </c>
      <c r="G36">
        <v>6.9</v>
      </c>
    </row>
    <row r="37" spans="1:7">
      <c r="A37" s="2"/>
      <c r="C37" s="4"/>
      <c r="E37" t="s">
        <v>60</v>
      </c>
      <c r="G37">
        <v>90.6</v>
      </c>
    </row>
    <row r="38" spans="1:7">
      <c r="A38" s="2"/>
      <c r="C38" s="4"/>
      <c r="E38" t="s">
        <v>60</v>
      </c>
      <c r="G38">
        <v>168.4</v>
      </c>
    </row>
    <row r="39" spans="1:7">
      <c r="A39" s="2"/>
      <c r="C39" s="4"/>
      <c r="D39" s="4"/>
      <c r="E39" t="s">
        <v>60</v>
      </c>
      <c r="G39">
        <v>25.9</v>
      </c>
    </row>
    <row r="40" spans="1:7">
      <c r="E40" t="s">
        <v>71</v>
      </c>
      <c r="G40" s="4">
        <v>7.9</v>
      </c>
    </row>
    <row r="41" spans="1:7">
      <c r="E41" t="s">
        <v>71</v>
      </c>
      <c r="G41" s="4">
        <v>68.45</v>
      </c>
    </row>
    <row r="42" spans="1:7">
      <c r="E42" t="s">
        <v>12</v>
      </c>
      <c r="G42" s="4">
        <v>61.76</v>
      </c>
    </row>
    <row r="43" spans="1:7">
      <c r="E43" t="s">
        <v>12</v>
      </c>
      <c r="G43" s="4">
        <v>49.95</v>
      </c>
    </row>
    <row r="44" spans="1:7">
      <c r="E44" t="s">
        <v>12</v>
      </c>
      <c r="G44" s="4">
        <v>54.3</v>
      </c>
    </row>
    <row r="45" spans="1:7">
      <c r="A45" s="2"/>
      <c r="B45" s="2"/>
      <c r="C45" s="4"/>
      <c r="E45" t="s">
        <v>12</v>
      </c>
      <c r="G45" s="4">
        <v>29.99</v>
      </c>
    </row>
    <row r="46" spans="1:7">
      <c r="E46" t="s">
        <v>12</v>
      </c>
      <c r="G46" s="4">
        <v>82.49</v>
      </c>
    </row>
    <row r="47" spans="1:7">
      <c r="E47" t="s">
        <v>56</v>
      </c>
      <c r="G47" s="4">
        <v>316.94</v>
      </c>
    </row>
    <row r="48" spans="1:7">
      <c r="E48" t="s">
        <v>61</v>
      </c>
      <c r="G48">
        <v>1424.1</v>
      </c>
    </row>
    <row r="49" spans="1:7">
      <c r="E49" t="s">
        <v>64</v>
      </c>
      <c r="G49">
        <v>390</v>
      </c>
    </row>
    <row r="50" spans="1:7">
      <c r="E50" t="s">
        <v>65</v>
      </c>
      <c r="G50">
        <v>100</v>
      </c>
    </row>
    <row r="51" spans="1:7">
      <c r="E51" t="s">
        <v>66</v>
      </c>
      <c r="G51">
        <v>100</v>
      </c>
    </row>
    <row r="52" spans="1:7">
      <c r="E52" t="s">
        <v>67</v>
      </c>
      <c r="G52">
        <v>100</v>
      </c>
    </row>
    <row r="53" spans="1:7">
      <c r="E53" t="s">
        <v>63</v>
      </c>
      <c r="G53">
        <v>40.5</v>
      </c>
    </row>
    <row r="54" spans="1:7">
      <c r="E54" t="s">
        <v>68</v>
      </c>
      <c r="G54">
        <v>68</v>
      </c>
    </row>
    <row r="55" spans="1:7">
      <c r="A55" s="2" t="s">
        <v>169</v>
      </c>
      <c r="B55" s="4">
        <f>SUM(C8)</f>
        <v>6150.13</v>
      </c>
      <c r="C55" s="4"/>
      <c r="E55" t="s">
        <v>69</v>
      </c>
      <c r="G55">
        <v>360</v>
      </c>
    </row>
    <row r="56" spans="1:7">
      <c r="A56" t="s">
        <v>170</v>
      </c>
      <c r="B56" s="10">
        <f>SUM(C10:C11)</f>
        <v>773.8</v>
      </c>
      <c r="E56" t="s">
        <v>70</v>
      </c>
      <c r="G56">
        <v>50</v>
      </c>
    </row>
    <row r="57" spans="1:7">
      <c r="A57" t="s">
        <v>16</v>
      </c>
      <c r="B57" s="4">
        <f>SUM(C9)</f>
        <v>1650</v>
      </c>
      <c r="E57" s="6" t="s">
        <v>13</v>
      </c>
      <c r="F57" s="6"/>
      <c r="G57" s="6">
        <f>SUM(G18:G56)</f>
        <v>5610.68</v>
      </c>
    </row>
    <row r="58" spans="1:7">
      <c r="A58" t="s">
        <v>13</v>
      </c>
      <c r="B58" s="10">
        <f>SUM(B55:B57)</f>
        <v>8573.93</v>
      </c>
    </row>
    <row r="59" spans="1:7">
      <c r="A59" t="s">
        <v>171</v>
      </c>
      <c r="B59" s="4">
        <f>SUM(B58+C59-G69)</f>
        <v>12097.250000000004</v>
      </c>
      <c r="C59" s="4">
        <v>13357.44</v>
      </c>
    </row>
    <row r="60" spans="1:7">
      <c r="A60" s="5"/>
      <c r="B60" s="4"/>
      <c r="C60" s="4"/>
    </row>
    <row r="61" spans="1:7">
      <c r="A61" s="2" t="s">
        <v>172</v>
      </c>
      <c r="B61" s="3">
        <f>SUM(B59)</f>
        <v>12097.250000000004</v>
      </c>
      <c r="C61" s="4"/>
    </row>
    <row r="62" spans="1:7">
      <c r="E62" s="2" t="s">
        <v>15</v>
      </c>
      <c r="F62" s="2"/>
      <c r="G62" s="3"/>
    </row>
    <row r="63" spans="1:7">
      <c r="E63" s="5" t="s">
        <v>17</v>
      </c>
      <c r="F63" s="5">
        <v>1</v>
      </c>
      <c r="G63" s="7">
        <v>1731.32</v>
      </c>
    </row>
    <row r="64" spans="1:7">
      <c r="E64" s="5" t="s">
        <v>38</v>
      </c>
      <c r="F64" s="5">
        <v>7</v>
      </c>
      <c r="G64" s="7">
        <v>300</v>
      </c>
    </row>
    <row r="65" spans="5:9">
      <c r="E65" t="s">
        <v>19</v>
      </c>
      <c r="G65">
        <v>1398.64</v>
      </c>
    </row>
    <row r="66" spans="5:9">
      <c r="E66" s="2" t="s">
        <v>10</v>
      </c>
      <c r="F66" s="2"/>
      <c r="G66" s="3">
        <f>SUM(G63:G65)</f>
        <v>3429.96</v>
      </c>
    </row>
    <row r="68" spans="5:9">
      <c r="E68" s="2"/>
      <c r="F68" s="2"/>
      <c r="G68" s="3"/>
    </row>
    <row r="69" spans="5:9">
      <c r="E69" s="2" t="s">
        <v>20</v>
      </c>
      <c r="F69" s="2"/>
      <c r="G69" s="3">
        <f>SUM(G66+G57+G14)</f>
        <v>9834.119999999999</v>
      </c>
    </row>
    <row r="70" spans="5:9">
      <c r="G70" s="4"/>
      <c r="I70" t="s">
        <v>21</v>
      </c>
    </row>
    <row r="71" spans="5:9">
      <c r="E71" t="s">
        <v>33</v>
      </c>
      <c r="G71" s="4">
        <f>SUM(G73-H73)</f>
        <v>3010.7099999999991</v>
      </c>
      <c r="H71">
        <v>349.98</v>
      </c>
    </row>
    <row r="72" spans="5:9">
      <c r="G72" s="4"/>
    </row>
    <row r="73" spans="5:9">
      <c r="E73" s="2" t="s">
        <v>62</v>
      </c>
      <c r="F73" s="2"/>
      <c r="G73" s="3">
        <v>14757.98</v>
      </c>
      <c r="H73" s="4">
        <f>SUM(C12-G69)</f>
        <v>11747.27</v>
      </c>
    </row>
    <row r="74" spans="5:9">
      <c r="G74" s="4"/>
    </row>
    <row r="75" spans="5:9">
      <c r="E75" s="5" t="s">
        <v>72</v>
      </c>
      <c r="G75" s="4">
        <f>SUM(G71-H71)</f>
        <v>2660.7299999999991</v>
      </c>
    </row>
    <row r="77" spans="5:9">
      <c r="E77" s="2" t="s">
        <v>22</v>
      </c>
      <c r="F77" s="2"/>
      <c r="G77" s="3">
        <f>SUM(G73-G75)</f>
        <v>12097.25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opLeftCell="A5" workbookViewId="0">
      <selection activeCell="E21" sqref="E21"/>
    </sheetView>
  </sheetViews>
  <sheetFormatPr defaultRowHeight="14.4"/>
  <cols>
    <col min="1" max="1" width="23.33203125" customWidth="1"/>
    <col min="2" max="2" width="12.44140625" customWidth="1"/>
    <col min="3" max="3" width="17" customWidth="1"/>
    <col min="5" max="5" width="23" customWidth="1"/>
    <col min="7" max="7" width="10" customWidth="1"/>
    <col min="8" max="8" width="10.109375" customWidth="1"/>
  </cols>
  <sheetData>
    <row r="1" spans="1:9">
      <c r="A1" s="1" t="s">
        <v>73</v>
      </c>
      <c r="B1" s="2" t="s">
        <v>1</v>
      </c>
      <c r="C1" s="2" t="s">
        <v>2</v>
      </c>
    </row>
    <row r="3" spans="1:9">
      <c r="A3" s="2" t="s">
        <v>74</v>
      </c>
      <c r="B3">
        <v>1</v>
      </c>
      <c r="C3" s="3">
        <v>14757.98</v>
      </c>
    </row>
    <row r="4" spans="1:9">
      <c r="C4" s="4"/>
    </row>
    <row r="5" spans="1:9">
      <c r="A5" s="2" t="s">
        <v>4</v>
      </c>
      <c r="C5" s="4"/>
      <c r="E5" s="2" t="s">
        <v>5</v>
      </c>
      <c r="I5" s="5"/>
    </row>
    <row r="6" spans="1:9">
      <c r="A6" s="2"/>
      <c r="C6" s="4"/>
      <c r="E6" s="2"/>
    </row>
    <row r="7" spans="1:9">
      <c r="A7" s="2"/>
      <c r="C7" s="4"/>
      <c r="E7" s="2" t="s">
        <v>6</v>
      </c>
    </row>
    <row r="8" spans="1:9">
      <c r="A8" s="5" t="s">
        <v>176</v>
      </c>
      <c r="B8">
        <v>10</v>
      </c>
      <c r="C8" s="4">
        <v>9058</v>
      </c>
      <c r="E8" t="s">
        <v>8</v>
      </c>
      <c r="F8">
        <v>8</v>
      </c>
      <c r="G8" s="4">
        <v>150</v>
      </c>
    </row>
    <row r="9" spans="1:9">
      <c r="A9" s="5" t="s">
        <v>16</v>
      </c>
      <c r="C9" s="4">
        <v>1750</v>
      </c>
      <c r="E9" t="s">
        <v>9</v>
      </c>
      <c r="F9">
        <v>3</v>
      </c>
      <c r="G9" s="4">
        <v>14.55</v>
      </c>
    </row>
    <row r="10" spans="1:9">
      <c r="A10" s="5" t="s">
        <v>82</v>
      </c>
      <c r="C10" s="4">
        <v>77</v>
      </c>
      <c r="E10" t="s">
        <v>76</v>
      </c>
      <c r="F10">
        <v>18</v>
      </c>
      <c r="G10" s="4">
        <v>14.4</v>
      </c>
      <c r="I10" s="5"/>
    </row>
    <row r="11" spans="1:9">
      <c r="A11" s="2" t="s">
        <v>18</v>
      </c>
      <c r="B11" s="2"/>
      <c r="C11" s="3">
        <f>SUM(C3:C10)</f>
        <v>25642.98</v>
      </c>
      <c r="E11" t="s">
        <v>77</v>
      </c>
      <c r="G11" s="4">
        <v>27.5</v>
      </c>
      <c r="I11" s="5"/>
    </row>
    <row r="12" spans="1:9">
      <c r="A12" s="5"/>
      <c r="C12" s="4"/>
      <c r="E12" t="s">
        <v>78</v>
      </c>
      <c r="G12" s="4">
        <v>161</v>
      </c>
    </row>
    <row r="13" spans="1:9">
      <c r="A13" s="5"/>
      <c r="C13" s="4"/>
      <c r="D13" s="4"/>
      <c r="E13" t="s">
        <v>79</v>
      </c>
      <c r="G13" s="4">
        <v>100</v>
      </c>
    </row>
    <row r="14" spans="1:9">
      <c r="A14" s="5"/>
      <c r="C14" s="4"/>
      <c r="E14" t="s">
        <v>80</v>
      </c>
      <c r="G14" s="4">
        <v>315</v>
      </c>
    </row>
    <row r="15" spans="1:9">
      <c r="A15" s="5"/>
      <c r="C15" s="4"/>
      <c r="E15" t="s">
        <v>81</v>
      </c>
      <c r="G15" s="4">
        <v>139</v>
      </c>
    </row>
    <row r="16" spans="1:9">
      <c r="A16" s="5"/>
      <c r="C16" s="4"/>
      <c r="E16" t="s">
        <v>83</v>
      </c>
      <c r="G16" s="4">
        <v>224.87</v>
      </c>
    </row>
    <row r="17" spans="1:7">
      <c r="A17" s="5"/>
      <c r="C17" s="4"/>
      <c r="E17" s="2" t="s">
        <v>10</v>
      </c>
      <c r="F17" s="2"/>
      <c r="G17" s="3">
        <f>SUM(G8:G16)</f>
        <v>1146.3200000000002</v>
      </c>
    </row>
    <row r="18" spans="1:7">
      <c r="A18" s="5"/>
      <c r="C18" s="4"/>
      <c r="E18" s="2"/>
      <c r="F18" s="2"/>
      <c r="G18" s="3"/>
    </row>
    <row r="19" spans="1:7">
      <c r="A19" s="5"/>
      <c r="C19" s="4"/>
      <c r="E19" s="6" t="s">
        <v>11</v>
      </c>
    </row>
    <row r="20" spans="1:7">
      <c r="A20" s="5"/>
      <c r="C20" s="4"/>
      <c r="D20" s="4"/>
      <c r="E20" t="s">
        <v>60</v>
      </c>
      <c r="G20">
        <v>20.29</v>
      </c>
    </row>
    <row r="21" spans="1:7">
      <c r="E21" t="s">
        <v>60</v>
      </c>
      <c r="G21">
        <v>13.5</v>
      </c>
    </row>
    <row r="22" spans="1:7">
      <c r="E22" t="s">
        <v>60</v>
      </c>
      <c r="G22">
        <v>7</v>
      </c>
    </row>
    <row r="23" spans="1:7">
      <c r="E23" s="5" t="s">
        <v>179</v>
      </c>
      <c r="F23" s="2"/>
      <c r="G23" s="7">
        <v>7500</v>
      </c>
    </row>
    <row r="24" spans="1:7">
      <c r="E24" s="6" t="s">
        <v>13</v>
      </c>
      <c r="F24" s="6"/>
      <c r="G24" s="6">
        <f>SUM(G20:G23)</f>
        <v>7540.79</v>
      </c>
    </row>
    <row r="25" spans="1:7">
      <c r="A25" s="2"/>
      <c r="C25" s="4"/>
    </row>
    <row r="26" spans="1:7">
      <c r="A26" s="2"/>
      <c r="C26" s="4"/>
      <c r="E26" s="2" t="s">
        <v>15</v>
      </c>
      <c r="F26" s="2"/>
      <c r="G26" s="3"/>
    </row>
    <row r="27" spans="1:7">
      <c r="A27" s="2" t="s">
        <v>169</v>
      </c>
      <c r="B27" s="4">
        <f>SUM(C8)</f>
        <v>9058</v>
      </c>
      <c r="C27" s="4"/>
      <c r="E27" s="5" t="s">
        <v>17</v>
      </c>
      <c r="F27" s="5">
        <v>1</v>
      </c>
      <c r="G27">
        <v>1733.52</v>
      </c>
    </row>
    <row r="28" spans="1:7">
      <c r="A28" t="s">
        <v>170</v>
      </c>
      <c r="B28" s="10">
        <f>SUM(C10)</f>
        <v>77</v>
      </c>
      <c r="E28" s="5" t="s">
        <v>38</v>
      </c>
      <c r="F28" s="5">
        <v>7</v>
      </c>
      <c r="G28" s="7">
        <v>430</v>
      </c>
    </row>
    <row r="29" spans="1:7">
      <c r="A29" t="s">
        <v>16</v>
      </c>
      <c r="B29" s="4">
        <f>SUM(C9)</f>
        <v>1750</v>
      </c>
      <c r="E29" t="s">
        <v>19</v>
      </c>
      <c r="G29" s="7">
        <v>1728.26</v>
      </c>
    </row>
    <row r="30" spans="1:7">
      <c r="A30" t="s">
        <v>13</v>
      </c>
      <c r="B30" s="10">
        <f>SUM(B27:B29)</f>
        <v>10885</v>
      </c>
      <c r="E30" t="s">
        <v>75</v>
      </c>
      <c r="G30" s="7">
        <v>1526.43</v>
      </c>
    </row>
    <row r="31" spans="1:7">
      <c r="E31" s="2" t="s">
        <v>10</v>
      </c>
      <c r="F31" s="2"/>
      <c r="G31" s="3">
        <f>SUM(G27:G30)</f>
        <v>5418.21</v>
      </c>
    </row>
    <row r="33" spans="1:9">
      <c r="A33" t="s">
        <v>171</v>
      </c>
      <c r="B33" s="4">
        <f>SUM(B30+C33-G33)</f>
        <v>8876.93</v>
      </c>
      <c r="C33" s="4">
        <v>12097.25</v>
      </c>
      <c r="E33" s="2" t="s">
        <v>20</v>
      </c>
      <c r="F33" s="2"/>
      <c r="G33" s="3">
        <f>SUM(G31+G24+G17)</f>
        <v>14105.32</v>
      </c>
    </row>
    <row r="34" spans="1:9">
      <c r="A34" s="5"/>
      <c r="B34" s="4"/>
      <c r="C34" s="4"/>
      <c r="G34" s="4"/>
    </row>
    <row r="35" spans="1:9">
      <c r="A35" s="2" t="s">
        <v>172</v>
      </c>
      <c r="B35" s="3">
        <f>SUM(B33)</f>
        <v>8876.93</v>
      </c>
      <c r="C35" s="4"/>
      <c r="E35" t="s">
        <v>51</v>
      </c>
      <c r="G35" s="4">
        <f>SUM(H37-G37)</f>
        <v>1429.7199999999993</v>
      </c>
      <c r="H35">
        <v>2660.73</v>
      </c>
      <c r="I35" t="s">
        <v>21</v>
      </c>
    </row>
    <row r="36" spans="1:9">
      <c r="A36" s="2"/>
      <c r="B36" s="4"/>
      <c r="C36" s="4"/>
      <c r="G36" s="4"/>
    </row>
    <row r="37" spans="1:9">
      <c r="A37" s="2"/>
      <c r="C37" s="4"/>
      <c r="E37" s="2" t="s">
        <v>62</v>
      </c>
      <c r="F37" s="2"/>
      <c r="G37" s="3">
        <v>10107.94</v>
      </c>
      <c r="H37" s="4">
        <f>SUM(C11-G33)</f>
        <v>11537.66</v>
      </c>
    </row>
    <row r="38" spans="1:9">
      <c r="A38" s="2"/>
      <c r="C38" s="4"/>
      <c r="G38" s="4"/>
    </row>
    <row r="39" spans="1:9">
      <c r="A39" s="2"/>
      <c r="C39" s="4"/>
      <c r="E39" s="5" t="s">
        <v>72</v>
      </c>
      <c r="G39" s="4">
        <f>SUM(H35-G35)</f>
        <v>1231.0100000000007</v>
      </c>
    </row>
    <row r="40" spans="1:9">
      <c r="A40" s="2"/>
      <c r="B40" s="4"/>
      <c r="C40" s="4"/>
    </row>
    <row r="41" spans="1:9">
      <c r="E41" s="2" t="s">
        <v>22</v>
      </c>
      <c r="F41" s="2"/>
      <c r="G41" s="3">
        <f>SUM(G37-G39)</f>
        <v>8876.93</v>
      </c>
    </row>
    <row r="44" spans="1:9">
      <c r="C44" s="4"/>
    </row>
    <row r="45" spans="1:9">
      <c r="A45" s="2"/>
      <c r="B45" s="2"/>
      <c r="C45" s="4"/>
    </row>
  </sheetData>
  <pageMargins left="0.70866141732283472" right="0.70866141732283472" top="0.74803149606299213" bottom="0.74803149606299213" header="0.31496062992125984" footer="0.31496062992125984"/>
  <pageSetup paperSize="9"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B23" sqref="B23"/>
    </sheetView>
  </sheetViews>
  <sheetFormatPr defaultRowHeight="14.4"/>
  <cols>
    <col min="1" max="1" width="20.109375" customWidth="1"/>
    <col min="2" max="2" width="10.88671875" customWidth="1"/>
    <col min="3" max="3" width="11.33203125" customWidth="1"/>
    <col min="5" max="5" width="22.44140625" customWidth="1"/>
    <col min="6" max="6" width="10.109375" customWidth="1"/>
    <col min="7" max="8" width="11" customWidth="1"/>
  </cols>
  <sheetData>
    <row r="1" spans="1:7">
      <c r="A1" s="1" t="s">
        <v>95</v>
      </c>
      <c r="B1" s="2" t="s">
        <v>1</v>
      </c>
      <c r="C1" s="2" t="s">
        <v>2</v>
      </c>
    </row>
    <row r="3" spans="1:7">
      <c r="A3" s="2" t="s">
        <v>84</v>
      </c>
      <c r="B3">
        <v>1</v>
      </c>
      <c r="C3" s="3">
        <v>10107.94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1278</v>
      </c>
      <c r="E8" t="s">
        <v>8</v>
      </c>
      <c r="F8">
        <v>8</v>
      </c>
      <c r="G8" s="4">
        <v>150</v>
      </c>
    </row>
    <row r="9" spans="1:7">
      <c r="A9" s="5" t="s">
        <v>16</v>
      </c>
      <c r="C9" s="4">
        <v>1650</v>
      </c>
      <c r="E9" t="s">
        <v>45</v>
      </c>
      <c r="F9">
        <v>3</v>
      </c>
      <c r="G9" s="4">
        <v>123.1</v>
      </c>
    </row>
    <row r="10" spans="1:7">
      <c r="A10" s="2" t="s">
        <v>18</v>
      </c>
      <c r="B10" s="2"/>
      <c r="C10" s="3">
        <f>SUM(C3:C9)</f>
        <v>13035.94</v>
      </c>
      <c r="E10" t="s">
        <v>12</v>
      </c>
      <c r="F10">
        <v>18</v>
      </c>
      <c r="G10" s="4">
        <v>41.12</v>
      </c>
    </row>
    <row r="11" spans="1:7">
      <c r="A11" s="5"/>
      <c r="C11" s="4"/>
      <c r="E11" t="s">
        <v>77</v>
      </c>
      <c r="G11" s="4">
        <v>11</v>
      </c>
    </row>
    <row r="12" spans="1:7">
      <c r="A12" s="5"/>
      <c r="C12" s="4"/>
      <c r="E12" s="2" t="s">
        <v>10</v>
      </c>
      <c r="F12" s="2"/>
      <c r="G12" s="3">
        <f>SUM(G8:G11)</f>
        <v>325.22000000000003</v>
      </c>
    </row>
    <row r="13" spans="1:7">
      <c r="A13" s="5"/>
      <c r="C13" s="4"/>
      <c r="D13" s="4"/>
      <c r="G13" s="4"/>
    </row>
    <row r="14" spans="1:7">
      <c r="A14" s="5"/>
      <c r="C14" s="4"/>
      <c r="E14" s="2" t="s">
        <v>15</v>
      </c>
      <c r="F14" s="2"/>
      <c r="G14" s="3"/>
    </row>
    <row r="15" spans="1:7">
      <c r="A15" s="5"/>
      <c r="C15" s="4"/>
      <c r="E15" s="5" t="s">
        <v>17</v>
      </c>
      <c r="F15" s="5">
        <v>1</v>
      </c>
      <c r="G15">
        <v>1733.52</v>
      </c>
    </row>
    <row r="16" spans="1:7">
      <c r="A16" s="5"/>
      <c r="C16" s="4"/>
      <c r="D16" s="4"/>
      <c r="E16" t="s">
        <v>75</v>
      </c>
      <c r="G16" s="7">
        <v>538.62</v>
      </c>
    </row>
    <row r="17" spans="1:8">
      <c r="E17" s="2" t="s">
        <v>10</v>
      </c>
      <c r="F17" s="2"/>
      <c r="G17" s="3">
        <f>SUM(G15:G16)</f>
        <v>2272.14</v>
      </c>
    </row>
    <row r="19" spans="1:8">
      <c r="A19" s="5"/>
      <c r="C19" s="4"/>
      <c r="E19" s="2" t="s">
        <v>20</v>
      </c>
      <c r="F19" s="2"/>
      <c r="G19" s="3">
        <f>SUM(G17+G12)</f>
        <v>2597.3599999999997</v>
      </c>
    </row>
    <row r="20" spans="1:8">
      <c r="A20" s="5"/>
      <c r="C20" s="4"/>
      <c r="G20" s="4"/>
    </row>
    <row r="21" spans="1:8">
      <c r="E21" t="s">
        <v>51</v>
      </c>
      <c r="G21" s="4">
        <f>SUM(H23-G23)</f>
        <v>161.26000000000204</v>
      </c>
      <c r="H21">
        <v>1231.01</v>
      </c>
    </row>
    <row r="22" spans="1:8">
      <c r="A22" s="2" t="s">
        <v>169</v>
      </c>
      <c r="B22" s="4">
        <f>SUM(C8)</f>
        <v>1278</v>
      </c>
      <c r="C22" s="4"/>
      <c r="G22" s="4"/>
    </row>
    <row r="23" spans="1:8">
      <c r="A23" t="s">
        <v>170</v>
      </c>
      <c r="B23" s="10"/>
      <c r="E23" s="2" t="s">
        <v>85</v>
      </c>
      <c r="F23" s="2"/>
      <c r="G23" s="3">
        <v>10277.32</v>
      </c>
      <c r="H23" s="4">
        <f>SUM(C10-G19)</f>
        <v>10438.580000000002</v>
      </c>
    </row>
    <row r="24" spans="1:8">
      <c r="A24" t="s">
        <v>16</v>
      </c>
      <c r="B24" s="4">
        <f>SUM(C9)</f>
        <v>1650</v>
      </c>
      <c r="G24" s="4"/>
    </row>
    <row r="25" spans="1:8">
      <c r="A25" t="s">
        <v>13</v>
      </c>
      <c r="B25" s="10">
        <f>SUM(B22:B24)</f>
        <v>2928</v>
      </c>
      <c r="E25" s="5" t="s">
        <v>72</v>
      </c>
      <c r="G25" s="4">
        <f>SUM(H21-G21)</f>
        <v>1069.749999999998</v>
      </c>
    </row>
    <row r="27" spans="1:8">
      <c r="E27" s="2" t="s">
        <v>22</v>
      </c>
      <c r="F27" s="2"/>
      <c r="G27" s="3">
        <f>SUM(G23-G25)</f>
        <v>9207.5700000000015</v>
      </c>
    </row>
    <row r="28" spans="1:8">
      <c r="A28" t="s">
        <v>171</v>
      </c>
      <c r="B28" s="4">
        <f>SUM(B25+C28-G19)</f>
        <v>9207.57</v>
      </c>
      <c r="C28" s="4">
        <v>8876.93</v>
      </c>
    </row>
    <row r="29" spans="1:8">
      <c r="A29" s="5"/>
      <c r="B29" s="4"/>
      <c r="C29" s="4"/>
    </row>
    <row r="30" spans="1:8">
      <c r="A30" s="2" t="s">
        <v>172</v>
      </c>
      <c r="B30" s="3">
        <f>SUM(B28)</f>
        <v>9207.57</v>
      </c>
      <c r="C30" s="4"/>
    </row>
    <row r="31" spans="1:8">
      <c r="A31" s="2"/>
      <c r="C31" s="4"/>
    </row>
    <row r="32" spans="1:8">
      <c r="A32" s="2"/>
      <c r="C32" s="4"/>
    </row>
    <row r="33" spans="1:3">
      <c r="A33" s="2"/>
      <c r="C33" s="4"/>
    </row>
    <row r="34" spans="1:3">
      <c r="A34" s="2"/>
      <c r="B34" s="4"/>
      <c r="C34" s="4"/>
    </row>
    <row r="35" spans="1:3">
      <c r="A35" s="2"/>
      <c r="C35" s="4"/>
    </row>
    <row r="36" spans="1:3">
      <c r="A36" s="2"/>
      <c r="C36" s="4"/>
    </row>
    <row r="37" spans="1:3">
      <c r="A37" s="2"/>
      <c r="C37" s="4"/>
    </row>
    <row r="38" spans="1:3">
      <c r="A38" s="2"/>
      <c r="B38" s="4"/>
      <c r="C38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opLeftCell="A3" workbookViewId="0">
      <selection activeCell="B24" sqref="B24"/>
    </sheetView>
  </sheetViews>
  <sheetFormatPr defaultRowHeight="14.4"/>
  <cols>
    <col min="1" max="1" width="19.44140625" customWidth="1"/>
    <col min="2" max="2" width="11.33203125" customWidth="1"/>
    <col min="3" max="3" width="13.6640625" customWidth="1"/>
    <col min="5" max="5" width="17.88671875" customWidth="1"/>
    <col min="7" max="8" width="11.109375" customWidth="1"/>
  </cols>
  <sheetData>
    <row r="1" spans="1:7">
      <c r="A1" s="1" t="s">
        <v>94</v>
      </c>
      <c r="B1" s="2" t="s">
        <v>1</v>
      </c>
      <c r="C1" s="2" t="s">
        <v>2</v>
      </c>
    </row>
    <row r="3" spans="1:7">
      <c r="A3" s="2" t="s">
        <v>86</v>
      </c>
      <c r="B3">
        <v>1</v>
      </c>
      <c r="C3" s="3">
        <v>10277.32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3408</v>
      </c>
      <c r="E8" t="s">
        <v>8</v>
      </c>
      <c r="F8">
        <v>8</v>
      </c>
      <c r="G8" s="4">
        <v>150</v>
      </c>
    </row>
    <row r="9" spans="1:7">
      <c r="A9" s="5" t="s">
        <v>90</v>
      </c>
      <c r="C9" s="4">
        <v>500</v>
      </c>
      <c r="E9" t="s">
        <v>45</v>
      </c>
      <c r="F9">
        <v>3</v>
      </c>
      <c r="G9" s="4">
        <v>192.51</v>
      </c>
    </row>
    <row r="10" spans="1:7">
      <c r="A10" s="5" t="s">
        <v>91</v>
      </c>
      <c r="C10" s="4">
        <v>158</v>
      </c>
      <c r="E10" t="s">
        <v>12</v>
      </c>
      <c r="F10">
        <v>18</v>
      </c>
      <c r="G10" s="4">
        <v>56.53</v>
      </c>
    </row>
    <row r="11" spans="1:7">
      <c r="A11" s="5" t="s">
        <v>16</v>
      </c>
      <c r="C11" s="4">
        <v>1650</v>
      </c>
      <c r="E11" t="s">
        <v>63</v>
      </c>
      <c r="G11">
        <v>16.39</v>
      </c>
    </row>
    <row r="12" spans="1:7">
      <c r="A12" s="2" t="s">
        <v>18</v>
      </c>
      <c r="B12" s="2"/>
      <c r="C12" s="3">
        <f>SUM(C3:C11)</f>
        <v>15993.32</v>
      </c>
      <c r="E12" t="s">
        <v>49</v>
      </c>
      <c r="G12" s="4">
        <v>6.52</v>
      </c>
    </row>
    <row r="13" spans="1:7">
      <c r="A13" s="5"/>
      <c r="C13" s="4"/>
      <c r="D13" s="4"/>
      <c r="E13" t="s">
        <v>93</v>
      </c>
      <c r="G13" s="4">
        <v>135</v>
      </c>
    </row>
    <row r="14" spans="1:7">
      <c r="A14" s="5"/>
      <c r="C14" s="4"/>
      <c r="E14" t="s">
        <v>92</v>
      </c>
      <c r="G14" s="4">
        <v>6.19</v>
      </c>
    </row>
    <row r="15" spans="1:7">
      <c r="A15" s="5"/>
      <c r="C15" s="4"/>
      <c r="E15" t="s">
        <v>77</v>
      </c>
      <c r="G15" s="4">
        <v>6.8</v>
      </c>
    </row>
    <row r="16" spans="1:7">
      <c r="A16" s="5"/>
      <c r="C16" s="4"/>
      <c r="D16" s="4"/>
      <c r="E16" s="2" t="s">
        <v>10</v>
      </c>
      <c r="F16" s="2"/>
      <c r="G16" s="3">
        <f>SUM(G8:G15)</f>
        <v>569.93999999999994</v>
      </c>
    </row>
    <row r="17" spans="1:8">
      <c r="G17" s="4"/>
    </row>
    <row r="18" spans="1:8">
      <c r="D18" s="4"/>
      <c r="E18" s="2" t="s">
        <v>15</v>
      </c>
      <c r="F18" s="2"/>
      <c r="G18" s="3"/>
    </row>
    <row r="19" spans="1:8">
      <c r="E19" s="5" t="s">
        <v>17</v>
      </c>
      <c r="F19" s="5">
        <v>1</v>
      </c>
      <c r="G19">
        <v>1731.32</v>
      </c>
    </row>
    <row r="20" spans="1:8">
      <c r="E20" t="s">
        <v>88</v>
      </c>
      <c r="G20" s="7">
        <v>1526.43</v>
      </c>
    </row>
    <row r="21" spans="1:8">
      <c r="A21" s="5"/>
      <c r="C21" s="4"/>
      <c r="E21" t="s">
        <v>89</v>
      </c>
      <c r="G21">
        <v>538.62</v>
      </c>
    </row>
    <row r="22" spans="1:8">
      <c r="E22" s="2" t="s">
        <v>10</v>
      </c>
      <c r="F22" s="2"/>
      <c r="G22" s="3">
        <f>SUM(G19:G21)</f>
        <v>3796.37</v>
      </c>
    </row>
    <row r="23" spans="1:8">
      <c r="A23" s="2" t="s">
        <v>169</v>
      </c>
      <c r="B23" s="4">
        <f>SUM(C8)</f>
        <v>3408</v>
      </c>
      <c r="C23" s="4"/>
    </row>
    <row r="24" spans="1:8">
      <c r="A24" t="s">
        <v>170</v>
      </c>
      <c r="B24" s="10">
        <f>SUM(C9:C10)</f>
        <v>658</v>
      </c>
      <c r="E24" s="2" t="s">
        <v>20</v>
      </c>
      <c r="F24" s="2"/>
      <c r="G24" s="3">
        <f>SUM(G22+G16)</f>
        <v>4366.3099999999995</v>
      </c>
    </row>
    <row r="25" spans="1:8">
      <c r="A25" t="s">
        <v>16</v>
      </c>
      <c r="B25" s="4">
        <f>SUM(C11)</f>
        <v>1650</v>
      </c>
      <c r="G25" s="4"/>
    </row>
    <row r="26" spans="1:8">
      <c r="A26" t="s">
        <v>13</v>
      </c>
      <c r="B26" s="10">
        <f>SUM(B23:B25)</f>
        <v>5716</v>
      </c>
      <c r="E26" t="s">
        <v>33</v>
      </c>
      <c r="G26" s="4">
        <f>SUM(G28-H28)</f>
        <v>140.25</v>
      </c>
      <c r="H26">
        <v>1069.75</v>
      </c>
    </row>
    <row r="27" spans="1:8">
      <c r="G27" s="4"/>
    </row>
    <row r="28" spans="1:8">
      <c r="E28" s="2" t="s">
        <v>87</v>
      </c>
      <c r="F28" s="2"/>
      <c r="G28" s="3">
        <v>11767.26</v>
      </c>
      <c r="H28" s="4">
        <f>SUM(C12-G24)</f>
        <v>11627.01</v>
      </c>
    </row>
    <row r="29" spans="1:8">
      <c r="A29" t="s">
        <v>171</v>
      </c>
      <c r="B29" s="4">
        <f>SUM(B26+C29-G24)</f>
        <v>10557.26</v>
      </c>
      <c r="C29" s="4">
        <v>9207.57</v>
      </c>
      <c r="G29" s="4"/>
    </row>
    <row r="30" spans="1:8">
      <c r="A30" s="5"/>
      <c r="B30" s="4"/>
      <c r="C30" s="4"/>
      <c r="E30" s="5" t="s">
        <v>72</v>
      </c>
      <c r="G30" s="4">
        <f>SUM(H26+G26)</f>
        <v>1210</v>
      </c>
    </row>
    <row r="31" spans="1:8">
      <c r="A31" s="2" t="s">
        <v>172</v>
      </c>
      <c r="B31" s="3">
        <f>SUM(B29)</f>
        <v>10557.26</v>
      </c>
      <c r="C31" s="4"/>
    </row>
    <row r="32" spans="1:8">
      <c r="E32" s="2" t="s">
        <v>22</v>
      </c>
      <c r="F32" s="2"/>
      <c r="G32" s="3">
        <f>SUM(G28-G30)</f>
        <v>10557.26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B18" sqref="B18"/>
    </sheetView>
  </sheetViews>
  <sheetFormatPr defaultRowHeight="14.4"/>
  <cols>
    <col min="1" max="1" width="28.5546875" customWidth="1"/>
    <col min="2" max="2" width="11.44140625" customWidth="1"/>
    <col min="3" max="3" width="11.5546875" customWidth="1"/>
    <col min="7" max="7" width="13.21875" customWidth="1"/>
    <col min="8" max="8" width="13.33203125" customWidth="1"/>
  </cols>
  <sheetData>
    <row r="1" spans="1:7">
      <c r="A1" s="1" t="s">
        <v>96</v>
      </c>
      <c r="B1" s="2" t="s">
        <v>1</v>
      </c>
      <c r="C1" s="2" t="s">
        <v>2</v>
      </c>
    </row>
    <row r="3" spans="1:7">
      <c r="A3" s="2" t="s">
        <v>97</v>
      </c>
      <c r="B3">
        <v>1</v>
      </c>
      <c r="C3" s="3">
        <v>11767.26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108</v>
      </c>
      <c r="E8" t="s">
        <v>8</v>
      </c>
      <c r="F8">
        <v>8</v>
      </c>
      <c r="G8" s="4">
        <v>150</v>
      </c>
    </row>
    <row r="9" spans="1:7">
      <c r="A9" s="5" t="s">
        <v>91</v>
      </c>
      <c r="C9" s="4">
        <v>147</v>
      </c>
      <c r="D9" s="4"/>
      <c r="E9" t="s">
        <v>100</v>
      </c>
      <c r="F9">
        <v>3</v>
      </c>
      <c r="G9" s="4">
        <v>49.45</v>
      </c>
    </row>
    <row r="10" spans="1:7">
      <c r="A10" s="5" t="s">
        <v>16</v>
      </c>
      <c r="C10" s="4">
        <v>1650</v>
      </c>
      <c r="E10" t="s">
        <v>9</v>
      </c>
      <c r="F10">
        <v>18</v>
      </c>
      <c r="G10" s="4">
        <v>7.8</v>
      </c>
    </row>
    <row r="11" spans="1:7">
      <c r="A11" s="2" t="s">
        <v>18</v>
      </c>
      <c r="B11" s="2"/>
      <c r="C11" s="3">
        <f>SUM(C3:C10)</f>
        <v>13672.26</v>
      </c>
      <c r="E11" s="2" t="s">
        <v>10</v>
      </c>
      <c r="F11" s="2"/>
      <c r="G11" s="3">
        <f>SUM(G8:G10)</f>
        <v>207.25</v>
      </c>
    </row>
    <row r="12" spans="1:7">
      <c r="G12" s="4"/>
    </row>
    <row r="13" spans="1:7">
      <c r="A13" s="5"/>
      <c r="C13" s="4"/>
      <c r="D13" s="4"/>
      <c r="E13" s="2" t="s">
        <v>15</v>
      </c>
      <c r="F13" s="2"/>
      <c r="G13" s="3"/>
    </row>
    <row r="14" spans="1:7">
      <c r="A14" s="5"/>
      <c r="C14" s="4"/>
      <c r="E14" s="5" t="s">
        <v>17</v>
      </c>
      <c r="F14" s="5">
        <v>1</v>
      </c>
      <c r="G14">
        <v>1750</v>
      </c>
    </row>
    <row r="15" spans="1:7">
      <c r="A15" s="5"/>
      <c r="C15" s="4"/>
      <c r="E15" t="s">
        <v>98</v>
      </c>
      <c r="G15" s="7">
        <v>1272.02</v>
      </c>
    </row>
    <row r="16" spans="1:7">
      <c r="A16" s="5"/>
      <c r="C16" s="4"/>
      <c r="E16" t="s">
        <v>88</v>
      </c>
      <c r="G16" s="7">
        <v>1417.71</v>
      </c>
    </row>
    <row r="17" spans="1:8">
      <c r="A17" s="2" t="s">
        <v>169</v>
      </c>
      <c r="B17" s="4">
        <f>SUM(C8)</f>
        <v>108</v>
      </c>
      <c r="C17" s="4"/>
      <c r="E17" t="s">
        <v>99</v>
      </c>
      <c r="G17">
        <v>20.5</v>
      </c>
    </row>
    <row r="18" spans="1:8">
      <c r="A18" t="s">
        <v>170</v>
      </c>
      <c r="B18" s="10">
        <f>SUM(C9)</f>
        <v>147</v>
      </c>
      <c r="E18" s="2" t="s">
        <v>10</v>
      </c>
      <c r="F18" s="2"/>
      <c r="G18" s="3">
        <f>SUM(G14:G17)</f>
        <v>4460.2299999999996</v>
      </c>
    </row>
    <row r="19" spans="1:8">
      <c r="A19" t="s">
        <v>16</v>
      </c>
      <c r="B19" s="4">
        <f>SUM(C10)</f>
        <v>1650</v>
      </c>
    </row>
    <row r="20" spans="1:8">
      <c r="A20" t="s">
        <v>13</v>
      </c>
      <c r="B20" s="10">
        <f>SUM(B17:B19)</f>
        <v>1905</v>
      </c>
      <c r="E20" s="2" t="s">
        <v>20</v>
      </c>
      <c r="F20" s="2"/>
      <c r="G20" s="3">
        <f>SUM(G18+G11)</f>
        <v>4667.4799999999996</v>
      </c>
    </row>
    <row r="21" spans="1:8">
      <c r="G21" s="4"/>
    </row>
    <row r="22" spans="1:8">
      <c r="E22" t="s">
        <v>102</v>
      </c>
      <c r="G22" s="4">
        <f>SUM(H24-G24)</f>
        <v>767.55000000000109</v>
      </c>
      <c r="H22">
        <v>1210</v>
      </c>
    </row>
    <row r="23" spans="1:8">
      <c r="A23" t="s">
        <v>171</v>
      </c>
      <c r="B23" s="4">
        <f>SUM(B20+C23-G20)</f>
        <v>7794.7800000000007</v>
      </c>
      <c r="C23" s="4">
        <v>10557.26</v>
      </c>
      <c r="G23" s="4"/>
    </row>
    <row r="24" spans="1:8">
      <c r="A24" s="5"/>
      <c r="B24" s="4"/>
      <c r="C24" s="4"/>
      <c r="E24" s="2" t="s">
        <v>101</v>
      </c>
      <c r="F24" s="2"/>
      <c r="G24" s="3">
        <v>8237.23</v>
      </c>
      <c r="H24" s="4">
        <f>SUM(C11-G20)</f>
        <v>9004.7800000000007</v>
      </c>
    </row>
    <row r="25" spans="1:8">
      <c r="A25" s="2" t="s">
        <v>172</v>
      </c>
      <c r="B25" s="3">
        <f>SUM(B23)</f>
        <v>7794.7800000000007</v>
      </c>
      <c r="C25" s="4"/>
      <c r="G25" s="4"/>
    </row>
    <row r="26" spans="1:8">
      <c r="E26" s="5" t="s">
        <v>72</v>
      </c>
      <c r="G26" s="4">
        <f>SUM(H22-G22)</f>
        <v>442.44999999999891</v>
      </c>
    </row>
    <row r="27" spans="1:8">
      <c r="A27" s="2"/>
      <c r="C27" s="4"/>
    </row>
    <row r="28" spans="1:8">
      <c r="A28" s="2"/>
      <c r="C28" s="4"/>
      <c r="E28" s="2" t="s">
        <v>22</v>
      </c>
      <c r="F28" s="2"/>
      <c r="G28" s="3">
        <f>SUM(G24-G26)</f>
        <v>7794.7800000000007</v>
      </c>
    </row>
    <row r="29" spans="1:8">
      <c r="A29" s="2"/>
      <c r="C29" s="4"/>
    </row>
  </sheetData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3" workbookViewId="0">
      <selection activeCell="A9" sqref="A9"/>
    </sheetView>
  </sheetViews>
  <sheetFormatPr defaultRowHeight="14.4"/>
  <cols>
    <col min="1" max="1" width="27.77734375" customWidth="1"/>
    <col min="2" max="2" width="10" customWidth="1"/>
    <col min="3" max="3" width="11.5546875" customWidth="1"/>
    <col min="5" max="5" width="21.88671875" customWidth="1"/>
    <col min="7" max="7" width="9.88671875" customWidth="1"/>
    <col min="8" max="8" width="10.109375" customWidth="1"/>
  </cols>
  <sheetData>
    <row r="1" spans="1:7">
      <c r="A1" s="1" t="s">
        <v>103</v>
      </c>
      <c r="B1" s="2" t="s">
        <v>1</v>
      </c>
      <c r="C1" s="2" t="s">
        <v>2</v>
      </c>
    </row>
    <row r="3" spans="1:7">
      <c r="A3" s="2" t="s">
        <v>104</v>
      </c>
      <c r="B3">
        <v>1</v>
      </c>
      <c r="C3" s="3">
        <v>8237.23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158</v>
      </c>
      <c r="E8" t="s">
        <v>8</v>
      </c>
      <c r="F8">
        <v>8</v>
      </c>
      <c r="G8" s="4">
        <v>150</v>
      </c>
    </row>
    <row r="9" spans="1:7">
      <c r="A9" s="5" t="s">
        <v>16</v>
      </c>
      <c r="C9" s="4">
        <v>3000</v>
      </c>
      <c r="E9" s="2" t="s">
        <v>10</v>
      </c>
      <c r="F9" s="2"/>
      <c r="G9" s="3">
        <f>SUM(G8:G8)</f>
        <v>150</v>
      </c>
    </row>
    <row r="10" spans="1:7">
      <c r="A10" s="2" t="s">
        <v>18</v>
      </c>
      <c r="B10" s="2"/>
      <c r="C10" s="3">
        <f>SUM(C3:C9)</f>
        <v>11395.23</v>
      </c>
      <c r="D10" s="4"/>
      <c r="G10" s="4"/>
    </row>
    <row r="11" spans="1:7">
      <c r="E11" s="6" t="s">
        <v>11</v>
      </c>
      <c r="G11" s="4"/>
    </row>
    <row r="12" spans="1:7">
      <c r="E12" t="s">
        <v>106</v>
      </c>
      <c r="G12" s="4">
        <v>100</v>
      </c>
    </row>
    <row r="13" spans="1:7">
      <c r="A13" s="2"/>
      <c r="B13" s="2"/>
      <c r="C13" s="3"/>
      <c r="E13" s="6" t="s">
        <v>10</v>
      </c>
      <c r="F13" s="6"/>
      <c r="G13" s="8">
        <f>SUM(G12)</f>
        <v>100</v>
      </c>
    </row>
    <row r="14" spans="1:7">
      <c r="A14" s="2"/>
      <c r="B14" s="2"/>
      <c r="C14" s="3"/>
      <c r="G14" s="4"/>
    </row>
    <row r="15" spans="1:7">
      <c r="A15" s="2" t="s">
        <v>169</v>
      </c>
      <c r="B15" s="4">
        <f>SUM(C8)</f>
        <v>158</v>
      </c>
      <c r="C15" s="4"/>
      <c r="E15" s="2" t="s">
        <v>15</v>
      </c>
      <c r="F15" s="2"/>
      <c r="G15" s="3"/>
    </row>
    <row r="16" spans="1:7">
      <c r="A16" t="s">
        <v>170</v>
      </c>
      <c r="B16" s="10"/>
      <c r="E16" s="5" t="s">
        <v>17</v>
      </c>
      <c r="F16" s="5">
        <v>1</v>
      </c>
      <c r="G16">
        <v>1713.72</v>
      </c>
    </row>
    <row r="17" spans="1:8">
      <c r="A17" t="s">
        <v>16</v>
      </c>
      <c r="B17" s="4">
        <f>SUM(C9)</f>
        <v>3000</v>
      </c>
      <c r="D17" s="4"/>
      <c r="E17" t="s">
        <v>105</v>
      </c>
      <c r="G17" s="7">
        <v>1248.8499999999999</v>
      </c>
    </row>
    <row r="18" spans="1:8">
      <c r="A18" t="s">
        <v>13</v>
      </c>
      <c r="B18" s="10">
        <f>SUM(B15:B17)</f>
        <v>3158</v>
      </c>
      <c r="E18" s="2" t="s">
        <v>10</v>
      </c>
      <c r="F18" s="2"/>
      <c r="G18" s="3">
        <f>SUM(G16:G17)</f>
        <v>2962.5699999999997</v>
      </c>
    </row>
    <row r="20" spans="1:8">
      <c r="E20" s="2" t="s">
        <v>20</v>
      </c>
      <c r="F20" s="2"/>
      <c r="G20" s="3">
        <f>SUM(G18+G13+G9)</f>
        <v>3212.5699999999997</v>
      </c>
    </row>
    <row r="21" spans="1:8">
      <c r="A21" t="s">
        <v>171</v>
      </c>
      <c r="B21" s="4">
        <f>SUM(B18+C21-G20)</f>
        <v>7740.2099999999991</v>
      </c>
      <c r="C21" s="4">
        <v>7794.78</v>
      </c>
      <c r="G21" s="4"/>
    </row>
    <row r="22" spans="1:8">
      <c r="A22" s="5"/>
      <c r="B22" s="4"/>
      <c r="C22" s="4"/>
      <c r="E22" t="s">
        <v>102</v>
      </c>
      <c r="G22" s="4">
        <f>SUM(H24-G24)</f>
        <v>122.76999999999953</v>
      </c>
      <c r="H22">
        <v>442.45</v>
      </c>
    </row>
    <row r="23" spans="1:8">
      <c r="A23" s="2" t="s">
        <v>172</v>
      </c>
      <c r="B23" s="3">
        <f>SUM(B21)</f>
        <v>7740.2099999999991</v>
      </c>
      <c r="C23" s="4"/>
      <c r="G23" s="4"/>
    </row>
    <row r="24" spans="1:8">
      <c r="A24" s="5"/>
      <c r="C24" s="4"/>
      <c r="E24" s="2" t="s">
        <v>107</v>
      </c>
      <c r="F24" s="2"/>
      <c r="G24" s="3">
        <v>8059.89</v>
      </c>
      <c r="H24" s="4">
        <f>SUM(C10-G20)</f>
        <v>8182.66</v>
      </c>
    </row>
    <row r="25" spans="1:8">
      <c r="G25" s="4"/>
    </row>
    <row r="26" spans="1:8">
      <c r="A26" s="5"/>
      <c r="C26" s="4"/>
      <c r="E26" s="5" t="s">
        <v>72</v>
      </c>
      <c r="G26" s="4">
        <f>SUM(H22-G22)</f>
        <v>319.68000000000046</v>
      </c>
    </row>
    <row r="28" spans="1:8">
      <c r="E28" s="2" t="s">
        <v>22</v>
      </c>
      <c r="F28" s="2"/>
      <c r="G28" s="3">
        <f>SUM(G24-G26)</f>
        <v>7740.21</v>
      </c>
    </row>
    <row r="29" spans="1:8">
      <c r="A29" s="2"/>
      <c r="C29" s="4"/>
    </row>
    <row r="30" spans="1:8">
      <c r="A30" s="2"/>
      <c r="C30" s="4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topLeftCell="A2" workbookViewId="0">
      <selection activeCell="B21" sqref="B21"/>
    </sheetView>
  </sheetViews>
  <sheetFormatPr defaultRowHeight="14.4"/>
  <cols>
    <col min="1" max="1" width="19.77734375" customWidth="1"/>
    <col min="2" max="2" width="10.77734375" customWidth="1"/>
    <col min="3" max="3" width="10.44140625" customWidth="1"/>
    <col min="5" max="5" width="19.6640625" customWidth="1"/>
    <col min="6" max="6" width="7.88671875" customWidth="1"/>
  </cols>
  <sheetData>
    <row r="1" spans="1:7">
      <c r="A1" s="1" t="s">
        <v>109</v>
      </c>
      <c r="B1" s="2" t="s">
        <v>1</v>
      </c>
      <c r="C1" s="2" t="s">
        <v>2</v>
      </c>
    </row>
    <row r="3" spans="1:7">
      <c r="A3" s="2" t="s">
        <v>108</v>
      </c>
      <c r="B3">
        <v>1</v>
      </c>
      <c r="C3" s="3">
        <v>8059.89</v>
      </c>
    </row>
    <row r="4" spans="1:7">
      <c r="C4" s="4"/>
    </row>
    <row r="5" spans="1:7">
      <c r="A5" s="2" t="s">
        <v>4</v>
      </c>
      <c r="C5" s="4"/>
      <c r="E5" s="2" t="s">
        <v>5</v>
      </c>
    </row>
    <row r="6" spans="1:7">
      <c r="A6" s="2"/>
      <c r="C6" s="4"/>
      <c r="E6" s="2"/>
    </row>
    <row r="7" spans="1:7">
      <c r="A7" s="2"/>
      <c r="C7" s="4"/>
      <c r="E7" s="2" t="s">
        <v>6</v>
      </c>
    </row>
    <row r="8" spans="1:7">
      <c r="A8" s="5" t="s">
        <v>176</v>
      </c>
      <c r="B8">
        <v>10</v>
      </c>
      <c r="C8" s="4">
        <v>1408</v>
      </c>
      <c r="E8" t="s">
        <v>123</v>
      </c>
      <c r="F8">
        <v>8</v>
      </c>
      <c r="G8" s="4">
        <v>15.95</v>
      </c>
    </row>
    <row r="9" spans="1:7">
      <c r="A9" s="5" t="s">
        <v>82</v>
      </c>
      <c r="C9" s="4">
        <v>132</v>
      </c>
      <c r="E9" s="2" t="s">
        <v>124</v>
      </c>
      <c r="G9">
        <v>40</v>
      </c>
    </row>
    <row r="10" spans="1:7">
      <c r="A10" s="5" t="s">
        <v>125</v>
      </c>
      <c r="C10" s="4">
        <v>500</v>
      </c>
      <c r="E10" s="2" t="s">
        <v>10</v>
      </c>
      <c r="F10" s="2"/>
      <c r="G10" s="3">
        <f>SUM(G8:G9)</f>
        <v>55.95</v>
      </c>
    </row>
    <row r="11" spans="1:7">
      <c r="A11" s="5" t="s">
        <v>16</v>
      </c>
      <c r="C11" s="4">
        <v>1750</v>
      </c>
      <c r="G11" s="4"/>
    </row>
    <row r="12" spans="1:7">
      <c r="A12" s="2" t="s">
        <v>18</v>
      </c>
      <c r="B12" s="2"/>
      <c r="C12" s="3">
        <f>SUM(C3:C11)</f>
        <v>11849.89</v>
      </c>
      <c r="D12" s="4"/>
      <c r="E12" s="6" t="s">
        <v>11</v>
      </c>
      <c r="G12" s="4"/>
    </row>
    <row r="13" spans="1:7">
      <c r="E13" t="s">
        <v>112</v>
      </c>
      <c r="G13" s="4">
        <v>227.42</v>
      </c>
    </row>
    <row r="14" spans="1:7">
      <c r="D14" s="4">
        <f>SUM(C9:C10)</f>
        <v>632</v>
      </c>
      <c r="E14" t="s">
        <v>114</v>
      </c>
      <c r="G14" s="4">
        <v>10</v>
      </c>
    </row>
    <row r="15" spans="1:7">
      <c r="E15" t="s">
        <v>115</v>
      </c>
      <c r="G15" s="4">
        <v>26.5</v>
      </c>
    </row>
    <row r="16" spans="1:7">
      <c r="E16" t="s">
        <v>113</v>
      </c>
      <c r="G16" s="4">
        <v>11.2</v>
      </c>
    </row>
    <row r="17" spans="1:7">
      <c r="A17" s="2"/>
      <c r="B17" s="2"/>
      <c r="C17" s="3"/>
      <c r="E17" t="s">
        <v>116</v>
      </c>
      <c r="G17" s="4">
        <v>2000</v>
      </c>
    </row>
    <row r="18" spans="1:7">
      <c r="A18" s="2"/>
      <c r="B18" s="2"/>
      <c r="C18" s="3"/>
      <c r="E18" t="s">
        <v>117</v>
      </c>
      <c r="G18" s="4">
        <v>50</v>
      </c>
    </row>
    <row r="19" spans="1:7">
      <c r="A19" s="2"/>
      <c r="B19" s="2"/>
      <c r="C19" s="3"/>
      <c r="E19" t="s">
        <v>118</v>
      </c>
      <c r="G19" s="4">
        <v>200</v>
      </c>
    </row>
    <row r="20" spans="1:7">
      <c r="A20" s="2" t="s">
        <v>169</v>
      </c>
      <c r="B20" s="4">
        <f>SUM(C8)</f>
        <v>1408</v>
      </c>
      <c r="C20" s="4"/>
      <c r="E20" t="s">
        <v>119</v>
      </c>
      <c r="G20" s="4">
        <v>150</v>
      </c>
    </row>
    <row r="21" spans="1:7">
      <c r="A21" t="s">
        <v>170</v>
      </c>
      <c r="B21" s="10">
        <f>SUM(C9:C10)</f>
        <v>632</v>
      </c>
      <c r="E21" t="s">
        <v>120</v>
      </c>
      <c r="G21" s="4">
        <v>150</v>
      </c>
    </row>
    <row r="22" spans="1:7">
      <c r="A22" t="s">
        <v>16</v>
      </c>
      <c r="B22" s="4">
        <f>SUM(C11)</f>
        <v>1750</v>
      </c>
      <c r="E22" t="s">
        <v>121</v>
      </c>
      <c r="G22" s="4">
        <v>200</v>
      </c>
    </row>
    <row r="23" spans="1:7">
      <c r="A23" t="s">
        <v>13</v>
      </c>
      <c r="B23" s="10">
        <f>SUM(B20:B22)</f>
        <v>3790</v>
      </c>
      <c r="E23" t="s">
        <v>122</v>
      </c>
      <c r="G23" s="4">
        <v>150</v>
      </c>
    </row>
    <row r="24" spans="1:7">
      <c r="E24" s="6" t="s">
        <v>10</v>
      </c>
      <c r="F24" s="6"/>
      <c r="G24" s="8">
        <f>SUM(G13:G23)</f>
        <v>3175.12</v>
      </c>
    </row>
    <row r="25" spans="1:7">
      <c r="G25" s="4"/>
    </row>
    <row r="26" spans="1:7">
      <c r="A26" t="s">
        <v>171</v>
      </c>
      <c r="B26" s="4">
        <f>SUM(B23+C26-G31)</f>
        <v>4827.4399999999996</v>
      </c>
      <c r="C26" s="4">
        <v>7740.21</v>
      </c>
      <c r="E26" s="2" t="s">
        <v>15</v>
      </c>
      <c r="F26" s="2"/>
      <c r="G26" s="3"/>
    </row>
    <row r="27" spans="1:7">
      <c r="A27" s="5"/>
      <c r="B27" s="4"/>
      <c r="C27" s="4"/>
      <c r="D27" s="4"/>
      <c r="E27" s="5" t="s">
        <v>17</v>
      </c>
      <c r="F27" s="5">
        <v>1</v>
      </c>
      <c r="G27">
        <v>1729.12</v>
      </c>
    </row>
    <row r="28" spans="1:7">
      <c r="A28" s="2" t="s">
        <v>172</v>
      </c>
      <c r="B28" s="3">
        <f>SUM(B26)</f>
        <v>4827.4399999999996</v>
      </c>
      <c r="C28" s="4"/>
      <c r="E28" t="s">
        <v>111</v>
      </c>
      <c r="G28" s="7">
        <v>1742.58</v>
      </c>
    </row>
    <row r="29" spans="1:7">
      <c r="A29" s="5"/>
      <c r="C29" s="4"/>
      <c r="E29" s="2" t="s">
        <v>10</v>
      </c>
      <c r="F29" s="2"/>
      <c r="G29" s="3">
        <f>SUM(G27:G28)</f>
        <v>3471.7</v>
      </c>
    </row>
    <row r="31" spans="1:7">
      <c r="E31" s="2" t="s">
        <v>20</v>
      </c>
      <c r="F31" s="2"/>
      <c r="G31" s="3">
        <f>SUM(G29+G24+G10)</f>
        <v>6702.7699999999995</v>
      </c>
    </row>
    <row r="32" spans="1:7">
      <c r="G32" s="4"/>
    </row>
    <row r="33" spans="1:8">
      <c r="A33" s="2"/>
      <c r="B33" s="2"/>
      <c r="C33" s="3"/>
      <c r="E33" t="s">
        <v>126</v>
      </c>
      <c r="G33" s="4">
        <f>SUM(G35-H35)</f>
        <v>1125.2700000000004</v>
      </c>
      <c r="H33">
        <v>319.68</v>
      </c>
    </row>
    <row r="34" spans="1:8">
      <c r="A34" s="5"/>
      <c r="C34" s="4"/>
      <c r="G34" s="4"/>
    </row>
    <row r="35" spans="1:8">
      <c r="E35" s="2" t="s">
        <v>110</v>
      </c>
      <c r="F35" s="2"/>
      <c r="G35" s="3">
        <v>6272.39</v>
      </c>
      <c r="H35" s="4">
        <f>SUM(C12-G31)</f>
        <v>5147.12</v>
      </c>
    </row>
    <row r="36" spans="1:8">
      <c r="A36" s="5"/>
      <c r="C36" s="4"/>
      <c r="G36" s="4"/>
    </row>
    <row r="37" spans="1:8">
      <c r="E37" s="5" t="s">
        <v>72</v>
      </c>
      <c r="G37" s="4">
        <f>SUM(H33+G33)</f>
        <v>1444.9500000000005</v>
      </c>
    </row>
    <row r="39" spans="1:8">
      <c r="E39" s="2" t="s">
        <v>22</v>
      </c>
      <c r="F39" s="2"/>
      <c r="G39" s="3">
        <f>SUM(G35-G37)</f>
        <v>4827.4399999999996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jan14</vt:lpstr>
      <vt:lpstr>feb14</vt:lpstr>
      <vt:lpstr>mar14</vt:lpstr>
      <vt:lpstr>apr14</vt:lpstr>
      <vt:lpstr>may14</vt:lpstr>
      <vt:lpstr>jun14</vt:lpstr>
      <vt:lpstr>jul14</vt:lpstr>
      <vt:lpstr>aug14</vt:lpstr>
      <vt:lpstr>sept14</vt:lpstr>
      <vt:lpstr>oct14</vt:lpstr>
      <vt:lpstr>nov14</vt:lpstr>
      <vt:lpstr>dec14</vt:lpstr>
      <vt:lpstr>Total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</dc:creator>
  <cp:lastModifiedBy>Joep</cp:lastModifiedBy>
  <cp:lastPrinted>2015-02-02T12:39:37Z</cp:lastPrinted>
  <dcterms:created xsi:type="dcterms:W3CDTF">2014-02-03T12:25:50Z</dcterms:created>
  <dcterms:modified xsi:type="dcterms:W3CDTF">2015-07-13T13:54:15Z</dcterms:modified>
</cp:coreProperties>
</file>